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/>
  <mc:AlternateContent xmlns:mc="http://schemas.openxmlformats.org/markup-compatibility/2006">
    <mc:Choice Requires="x15">
      <x15ac:absPath xmlns:x15ac="http://schemas.microsoft.com/office/spreadsheetml/2010/11/ac" url="U:\建設経済部\建設課\●建設係\【重要】富津市週休2日制適用工事試行要領\R7\"/>
    </mc:Choice>
  </mc:AlternateContent>
  <xr:revisionPtr revIDLastSave="0" documentId="13_ncr:1_{F9CD9C31-A55A-4B2C-80EB-F7014E95A4EB}" xr6:coauthVersionLast="36" xr6:coauthVersionMax="36" xr10:uidLastSave="{00000000-0000-0000-0000-000000000000}"/>
  <bookViews>
    <workbookView xWindow="0" yWindow="0" windowWidth="24300" windowHeight="13065" activeTab="1" xr2:uid="{00000000-000D-0000-FFFF-FFFF00000000}"/>
  </bookViews>
  <sheets>
    <sheet name="★2025年版" sheetId="9" r:id="rId1"/>
    <sheet name="★2025年版記載例" sheetId="10" r:id="rId2"/>
    <sheet name="祝日" sheetId="2" r:id="rId3"/>
  </sheets>
  <definedNames>
    <definedName name="_xlnm.Print_Area" localSheetId="0">★2025年版!$A$4:$F$43</definedName>
    <definedName name="_xlnm.Print_Area" localSheetId="1">★2025年版記載例!$A$1:$J$45</definedName>
  </definedNames>
  <calcPr calcId="191029"/>
</workbook>
</file>

<file path=xl/calcChain.xml><?xml version="1.0" encoding="utf-8"?>
<calcChain xmlns="http://schemas.openxmlformats.org/spreadsheetml/2006/main">
  <c r="C101" i="2" l="1"/>
  <c r="C100" i="2"/>
  <c r="C99" i="2"/>
  <c r="C98" i="2"/>
  <c r="C97" i="2"/>
  <c r="C96" i="2" l="1"/>
  <c r="C95" i="2"/>
  <c r="C94" i="2"/>
  <c r="C93" i="2"/>
  <c r="C92" i="2"/>
  <c r="C91" i="2"/>
  <c r="C90" i="2"/>
  <c r="C89" i="2"/>
  <c r="C88" i="2"/>
  <c r="C87" i="2"/>
  <c r="C86" i="2"/>
  <c r="C85" i="2"/>
  <c r="C84" i="2"/>
  <c r="C83" i="2" l="1"/>
  <c r="C82" i="2"/>
  <c r="C81" i="2"/>
  <c r="C80" i="2"/>
  <c r="C79" i="2"/>
  <c r="C61" i="2"/>
  <c r="C60" i="2"/>
  <c r="C59" i="2"/>
  <c r="C58" i="2"/>
  <c r="C57" i="2"/>
  <c r="C56" i="2"/>
  <c r="C78" i="2" l="1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55" i="2"/>
  <c r="C54" i="2"/>
  <c r="C53" i="2"/>
  <c r="C52" i="2"/>
  <c r="C51" i="2"/>
  <c r="C50" i="2"/>
  <c r="C49" i="2"/>
  <c r="C48" i="2"/>
  <c r="C47" i="2"/>
  <c r="C46" i="2"/>
  <c r="C45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E41" i="10"/>
  <c r="D41" i="10"/>
  <c r="B10" i="10"/>
  <c r="G10" i="10" s="1"/>
  <c r="L6" i="10"/>
  <c r="E42" i="10" s="1"/>
  <c r="E40" i="9"/>
  <c r="D40" i="9"/>
  <c r="B9" i="9"/>
  <c r="G9" i="9" s="1"/>
  <c r="L6" i="9"/>
  <c r="D41" i="9" s="1"/>
  <c r="D42" i="9" l="1"/>
  <c r="C9" i="9"/>
  <c r="B10" i="9"/>
  <c r="G10" i="9" s="1"/>
  <c r="B11" i="10"/>
  <c r="G11" i="10" s="1"/>
  <c r="E41" i="9"/>
  <c r="E42" i="9" s="1"/>
  <c r="C10" i="10"/>
  <c r="E43" i="10"/>
  <c r="D42" i="10"/>
  <c r="D43" i="10" s="1"/>
  <c r="B11" i="9" l="1"/>
  <c r="G11" i="9" s="1"/>
  <c r="C10" i="9"/>
  <c r="B12" i="10"/>
  <c r="G12" i="10" s="1"/>
  <c r="C11" i="10"/>
  <c r="C12" i="10" l="1"/>
  <c r="B13" i="10"/>
  <c r="G13" i="10" s="1"/>
  <c r="B12" i="9"/>
  <c r="G12" i="9" s="1"/>
  <c r="C11" i="9"/>
  <c r="C12" i="9" l="1"/>
  <c r="B13" i="9"/>
  <c r="G13" i="9" s="1"/>
  <c r="C13" i="10"/>
  <c r="B14" i="10"/>
  <c r="G14" i="10" s="1"/>
  <c r="C13" i="9" l="1"/>
  <c r="B14" i="9"/>
  <c r="G14" i="9" s="1"/>
  <c r="B15" i="10"/>
  <c r="G15" i="10" s="1"/>
  <c r="C14" i="10"/>
  <c r="B16" i="10" l="1"/>
  <c r="G16" i="10" s="1"/>
  <c r="C15" i="10"/>
  <c r="B15" i="9"/>
  <c r="G15" i="9" s="1"/>
  <c r="C14" i="9"/>
  <c r="B16" i="9" l="1"/>
  <c r="G16" i="9" s="1"/>
  <c r="C15" i="9"/>
  <c r="C16" i="10"/>
  <c r="B17" i="10"/>
  <c r="G17" i="10" s="1"/>
  <c r="C17" i="10" l="1"/>
  <c r="B18" i="10"/>
  <c r="G18" i="10" s="1"/>
  <c r="C16" i="9"/>
  <c r="B17" i="9"/>
  <c r="G17" i="9" s="1"/>
  <c r="B19" i="10" l="1"/>
  <c r="G19" i="10" s="1"/>
  <c r="C18" i="10"/>
  <c r="C17" i="9"/>
  <c r="B18" i="9"/>
  <c r="G18" i="9" s="1"/>
  <c r="B19" i="9" l="1"/>
  <c r="G19" i="9" s="1"/>
  <c r="C18" i="9"/>
  <c r="B20" i="10"/>
  <c r="G20" i="10" s="1"/>
  <c r="C19" i="10"/>
  <c r="C20" i="10" l="1"/>
  <c r="B21" i="10"/>
  <c r="G21" i="10" s="1"/>
  <c r="B20" i="9"/>
  <c r="G20" i="9" s="1"/>
  <c r="C19" i="9"/>
  <c r="C21" i="10" l="1"/>
  <c r="B22" i="10"/>
  <c r="G22" i="10" s="1"/>
  <c r="C20" i="9"/>
  <c r="B21" i="9"/>
  <c r="G21" i="9" s="1"/>
  <c r="B23" i="10" l="1"/>
  <c r="G23" i="10" s="1"/>
  <c r="C22" i="10"/>
  <c r="C21" i="9"/>
  <c r="B22" i="9"/>
  <c r="G22" i="9" s="1"/>
  <c r="B23" i="9" l="1"/>
  <c r="G23" i="9" s="1"/>
  <c r="C22" i="9"/>
  <c r="B24" i="10"/>
  <c r="G24" i="10" s="1"/>
  <c r="C23" i="10"/>
  <c r="C24" i="10" l="1"/>
  <c r="B25" i="10"/>
  <c r="G25" i="10" s="1"/>
  <c r="B24" i="9"/>
  <c r="G24" i="9" s="1"/>
  <c r="C23" i="9"/>
  <c r="C25" i="10" l="1"/>
  <c r="B26" i="10"/>
  <c r="G26" i="10" s="1"/>
  <c r="C24" i="9"/>
  <c r="B25" i="9"/>
  <c r="G25" i="9" s="1"/>
  <c r="B27" i="10" l="1"/>
  <c r="G27" i="10" s="1"/>
  <c r="C26" i="10"/>
  <c r="C25" i="9"/>
  <c r="B26" i="9"/>
  <c r="G26" i="9" s="1"/>
  <c r="B27" i="9" l="1"/>
  <c r="G27" i="9" s="1"/>
  <c r="C26" i="9"/>
  <c r="B28" i="10"/>
  <c r="G28" i="10" s="1"/>
  <c r="C27" i="10"/>
  <c r="C28" i="10" l="1"/>
  <c r="B29" i="10"/>
  <c r="G29" i="10" s="1"/>
  <c r="B28" i="9"/>
  <c r="G28" i="9" s="1"/>
  <c r="C27" i="9"/>
  <c r="C29" i="10" l="1"/>
  <c r="B30" i="10"/>
  <c r="G30" i="10" s="1"/>
  <c r="C28" i="9"/>
  <c r="B29" i="9"/>
  <c r="G29" i="9" s="1"/>
  <c r="B31" i="10" l="1"/>
  <c r="G31" i="10" s="1"/>
  <c r="C30" i="10"/>
  <c r="C29" i="9"/>
  <c r="B30" i="9"/>
  <c r="G30" i="9" s="1"/>
  <c r="B31" i="9" l="1"/>
  <c r="G31" i="9" s="1"/>
  <c r="C30" i="9"/>
  <c r="B32" i="10"/>
  <c r="G32" i="10" s="1"/>
  <c r="C31" i="10"/>
  <c r="C32" i="10" l="1"/>
  <c r="B33" i="10"/>
  <c r="G33" i="10" s="1"/>
  <c r="B32" i="9"/>
  <c r="G32" i="9" s="1"/>
  <c r="C31" i="9"/>
  <c r="C32" i="9" l="1"/>
  <c r="B33" i="9"/>
  <c r="G33" i="9" s="1"/>
  <c r="C33" i="10"/>
  <c r="B34" i="10"/>
  <c r="G34" i="10" s="1"/>
  <c r="B35" i="10" l="1"/>
  <c r="G35" i="10" s="1"/>
  <c r="C34" i="10"/>
  <c r="C33" i="9"/>
  <c r="B34" i="9"/>
  <c r="G34" i="9" s="1"/>
  <c r="B35" i="9" l="1"/>
  <c r="G35" i="9" s="1"/>
  <c r="C34" i="9"/>
  <c r="B36" i="10"/>
  <c r="G36" i="10" s="1"/>
  <c r="C35" i="10"/>
  <c r="C36" i="10" l="1"/>
  <c r="B37" i="10"/>
  <c r="G37" i="10" s="1"/>
  <c r="B36" i="9"/>
  <c r="G36" i="9" s="1"/>
  <c r="C35" i="9"/>
  <c r="C36" i="9" l="1"/>
  <c r="B37" i="9"/>
  <c r="G37" i="9" s="1"/>
  <c r="C37" i="10"/>
  <c r="B38" i="10"/>
  <c r="G38" i="10" s="1"/>
  <c r="C37" i="9" l="1"/>
  <c r="B38" i="9"/>
  <c r="G38" i="9" s="1"/>
  <c r="B39" i="10"/>
  <c r="G39" i="10" s="1"/>
  <c r="C38" i="10"/>
  <c r="B39" i="9" l="1"/>
  <c r="G39" i="9" s="1"/>
  <c r="C38" i="9"/>
  <c r="B40" i="10"/>
  <c r="G40" i="10" s="1"/>
  <c r="C39" i="10"/>
  <c r="C40" i="10" l="1"/>
  <c r="C3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  <author>富津市</author>
  </authors>
  <commentList>
    <comment ref="D10" authorId="0" shapeId="0" xr:uid="{00000000-0006-0000-0100-000001000000}">
      <text>
        <r>
          <rPr>
            <b/>
            <sz val="9"/>
            <rFont val="MS P ゴシック"/>
            <charset val="128"/>
          </rPr>
          <t>監督職員に提出した
工程表等で計画して
いた閉所日を記載</t>
        </r>
      </text>
    </comment>
    <comment ref="E10" authorId="0" shapeId="0" xr:uid="{00000000-0006-0000-0100-000002000000}">
      <text>
        <r>
          <rPr>
            <b/>
            <sz val="9"/>
            <rFont val="MS P ゴシック"/>
            <charset val="128"/>
          </rPr>
          <t>実際の閉所状況を
プルダウンから選択</t>
        </r>
      </text>
    </comment>
    <comment ref="F11" authorId="0" shapeId="0" xr:uid="{00000000-0006-0000-0100-000003000000}">
      <text>
        <r>
          <rPr>
            <b/>
            <sz val="9"/>
            <rFont val="MS P ゴシック"/>
            <charset val="128"/>
          </rPr>
          <t>現場着手までは
対象期間に含まないので
「-」を選択</t>
        </r>
      </text>
    </comment>
    <comment ref="F14" authorId="0" shapeId="0" xr:uid="{00000000-0006-0000-0100-000004000000}">
      <text>
        <r>
          <rPr>
            <b/>
            <sz val="9"/>
            <rFont val="MS P ゴシック"/>
            <charset val="128"/>
          </rPr>
          <t>対象期間は
現場着手日から
現場完成日まで。</t>
        </r>
      </text>
    </comment>
    <comment ref="F16" authorId="1" shapeId="0" xr:uid="{1CCA7527-73EB-4E09-B0BB-D5A426F2B593}">
      <text>
        <r>
          <rPr>
            <b/>
            <sz val="9"/>
            <color indexed="81"/>
            <rFont val="MS P ゴシック"/>
            <family val="3"/>
            <charset val="128"/>
          </rPr>
          <t>雨天等による閉所も
閉所日にカウントできる。
「雨休」を選択。
（監督職員への事前連絡
必要）</t>
        </r>
      </text>
    </comment>
    <comment ref="E22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夏期休暇（3日）
年末年始休暇（6日）は
必ず設定して
対象期間から除外する。</t>
        </r>
      </text>
    </comment>
    <comment ref="F32" authorId="0" shapeId="0" xr:uid="{06178CEB-A037-47EB-873A-29C1DD32B975}">
      <text>
        <r>
          <rPr>
            <b/>
            <sz val="9"/>
            <color indexed="81"/>
            <rFont val="MS P ゴシック"/>
            <family val="3"/>
            <charset val="128"/>
          </rPr>
          <t>もともと計画していた
閉所日に作業を行った
場合には，できる限り
振替閉所日を設ける。</t>
        </r>
      </text>
    </comment>
    <comment ref="E33" authorId="0" shapeId="0" xr:uid="{2402DD44-1029-48A5-B4E7-8C1A2CEC01B5}">
      <text>
        <r>
          <rPr>
            <b/>
            <sz val="9"/>
            <color indexed="81"/>
            <rFont val="MS P ゴシック"/>
            <family val="3"/>
            <charset val="128"/>
          </rPr>
          <t>もともと計画していた
閉所日に雨が降った
場合には「雨休」では
なく「休」を選択。</t>
        </r>
      </text>
    </comment>
    <comment ref="F39" authorId="0" shapeId="0" xr:uid="{01F7E07C-436A-476D-8E02-D47FE3871FC0}">
      <text>
        <r>
          <rPr>
            <b/>
            <sz val="9"/>
            <color indexed="81"/>
            <rFont val="MS P ゴシック"/>
            <family val="3"/>
            <charset val="128"/>
          </rPr>
          <t>災害等緊急時の対応は，
作業にカウントとせず
「休」としてよい。</t>
        </r>
      </text>
    </comment>
    <comment ref="E41" authorId="0" shapeId="0" xr:uid="{00000000-0006-0000-0100-00000A000000}">
      <text>
        <r>
          <rPr>
            <b/>
            <sz val="9"/>
            <rFont val="MS P ゴシック"/>
            <charset val="128"/>
          </rPr>
          <t>現場閉所日，
対象期間，
閉所率は
自動計算されるので
触らない。</t>
        </r>
        <r>
          <rPr>
            <sz val="9"/>
            <rFont val="MS P 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<sst xmlns="http://schemas.openxmlformats.org/spreadsheetml/2006/main" count="189" uniqueCount="63">
  <si>
    <t>※右の入力欄に年月を入力すると、その月のチェックリストになります</t>
  </si>
  <si>
    <t>週休２日制適用工事　チェックリスト</t>
  </si>
  <si>
    <t>年月入力欄</t>
  </si>
  <si>
    <t>リスト</t>
  </si>
  <si>
    <t>年</t>
  </si>
  <si>
    <t>―</t>
  </si>
  <si>
    <t>工事名</t>
  </si>
  <si>
    <t>○○工事</t>
  </si>
  <si>
    <t>月</t>
  </si>
  <si>
    <t>休</t>
  </si>
  <si>
    <t>受注者名</t>
  </si>
  <si>
    <t>○○工務店</t>
  </si>
  <si>
    <t>夏休</t>
  </si>
  <si>
    <t>月日</t>
  </si>
  <si>
    <t>曜日</t>
  </si>
  <si>
    <t>計画上の
閉所日</t>
  </si>
  <si>
    <t>実際の
閉所日</t>
  </si>
  <si>
    <t>計画上の閉所日と実際の閉所日に
差異がある場合等に記載</t>
  </si>
  <si>
    <t>祝日</t>
  </si>
  <si>
    <t>年末年始休</t>
  </si>
  <si>
    <t>雨休</t>
  </si>
  <si>
    <t>工場製作</t>
  </si>
  <si>
    <t>その他休</t>
  </si>
  <si>
    <t>現場閉所日</t>
  </si>
  <si>
    <t>対象期間</t>
  </si>
  <si>
    <t>今月の閉所率</t>
  </si>
  <si>
    <t>※設計変更は月ごとではなく</t>
  </si>
  <si>
    <t>全体の閉所率で判断！</t>
  </si>
  <si>
    <t>準備工</t>
  </si>
  <si>
    <t>現場着手日</t>
  </si>
  <si>
    <t>当初休み予定だったが地元協議で作業</t>
  </si>
  <si>
    <t>地震による緊急対応13:00～16:00</t>
  </si>
  <si>
    <t>閉所率</t>
  </si>
  <si>
    <t>昭和の日</t>
  </si>
  <si>
    <t>憲法記念日</t>
  </si>
  <si>
    <t>みどりの日</t>
  </si>
  <si>
    <t>こどもの日</t>
  </si>
  <si>
    <t>山の日</t>
  </si>
  <si>
    <t>憲法記念日</t>
    <phoneticPr fontId="10"/>
  </si>
  <si>
    <t>みどりの日</t>
    <phoneticPr fontId="10"/>
  </si>
  <si>
    <t>こどもの日</t>
    <phoneticPr fontId="10"/>
  </si>
  <si>
    <t>海の日</t>
    <phoneticPr fontId="10"/>
  </si>
  <si>
    <t>スポーツの日</t>
    <phoneticPr fontId="10"/>
  </si>
  <si>
    <t>振替休日</t>
    <rPh sb="0" eb="2">
      <t>フリカ</t>
    </rPh>
    <phoneticPr fontId="10"/>
  </si>
  <si>
    <t>敬老の日</t>
    <phoneticPr fontId="10"/>
  </si>
  <si>
    <t>秋分の日</t>
    <phoneticPr fontId="10"/>
  </si>
  <si>
    <t>文化の日</t>
    <phoneticPr fontId="10"/>
  </si>
  <si>
    <t>勤労感謝の日</t>
    <phoneticPr fontId="10"/>
  </si>
  <si>
    <t>元日</t>
    <rPh sb="0" eb="2">
      <t>ガンジツ</t>
    </rPh>
    <phoneticPr fontId="10"/>
  </si>
  <si>
    <t>成人の日</t>
    <phoneticPr fontId="10"/>
  </si>
  <si>
    <t>建国記念の日</t>
    <rPh sb="0" eb="2">
      <t>ケンコク</t>
    </rPh>
    <rPh sb="2" eb="4">
      <t>キネン</t>
    </rPh>
    <phoneticPr fontId="10"/>
  </si>
  <si>
    <t>天皇誕生日</t>
    <phoneticPr fontId="10"/>
  </si>
  <si>
    <t>春分の日</t>
    <phoneticPr fontId="10"/>
  </si>
  <si>
    <t>山の日</t>
    <phoneticPr fontId="10"/>
  </si>
  <si>
    <r>
      <t>2</t>
    </r>
    <r>
      <rPr>
        <sz val="11"/>
        <rFont val="HG丸ｺﾞｼｯｸM-PRO"/>
        <family val="3"/>
        <charset val="128"/>
      </rPr>
      <t>021</t>
    </r>
    <r>
      <rPr>
        <sz val="11"/>
        <rFont val="HG丸ｺﾞｼｯｸM-PRO"/>
        <family val="3"/>
        <charset val="128"/>
      </rPr>
      <t>年祝日等一覧</t>
    </r>
    <phoneticPr fontId="10"/>
  </si>
  <si>
    <r>
      <t>2022</t>
    </r>
    <r>
      <rPr>
        <sz val="11"/>
        <rFont val="HG丸ｺﾞｼｯｸM-PRO"/>
        <family val="3"/>
        <charset val="128"/>
      </rPr>
      <t>年祝日等一覧</t>
    </r>
    <phoneticPr fontId="10"/>
  </si>
  <si>
    <r>
      <t>202</t>
    </r>
    <r>
      <rPr>
        <sz val="11"/>
        <rFont val="HG丸ｺﾞｼｯｸM-PRO"/>
        <family val="3"/>
        <charset val="128"/>
      </rPr>
      <t>3</t>
    </r>
    <r>
      <rPr>
        <sz val="11"/>
        <rFont val="HG丸ｺﾞｼｯｸM-PRO"/>
        <family val="3"/>
        <charset val="128"/>
      </rPr>
      <t>年祝日等一覧</t>
    </r>
    <phoneticPr fontId="10"/>
  </si>
  <si>
    <r>
      <t>202</t>
    </r>
    <r>
      <rPr>
        <sz val="11"/>
        <rFont val="HG丸ｺﾞｼｯｸM-PRO"/>
        <family val="3"/>
        <charset val="128"/>
      </rPr>
      <t>4</t>
    </r>
    <r>
      <rPr>
        <sz val="11"/>
        <rFont val="HG丸ｺﾞｼｯｸM-PRO"/>
        <family val="3"/>
        <charset val="128"/>
      </rPr>
      <t>年祝日等一覧</t>
    </r>
    <phoneticPr fontId="10"/>
  </si>
  <si>
    <t>年</t>
    <rPh sb="0" eb="1">
      <t>トシ</t>
    </rPh>
    <phoneticPr fontId="10"/>
  </si>
  <si>
    <t>週休２日制適用工事　現場閉所チェックリスト</t>
    <rPh sb="10" eb="12">
      <t>ゲンバ</t>
    </rPh>
    <rPh sb="12" eb="14">
      <t>ヘイショ</t>
    </rPh>
    <phoneticPr fontId="10"/>
  </si>
  <si>
    <r>
      <t>2025年祝日等一覧</t>
    </r>
    <r>
      <rPr>
        <sz val="11"/>
        <rFont val="HG丸ｺﾞｼｯｸM-PRO"/>
        <family val="3"/>
        <charset val="128"/>
      </rPr>
      <t/>
    </r>
  </si>
  <si>
    <t>8/6事前連絡済</t>
    <phoneticPr fontId="10"/>
  </si>
  <si>
    <t>8月23日の振替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</si>
</sst>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aaa"/>
    <numFmt numFmtId="178" formatCode="0.0%"/>
    <numFmt numFmtId="179" formatCode="m&quot;月&quot;d&quot;日&quot;;@"/>
    <numFmt numFmtId="180" formatCode="#&quot;日&quot;"/>
  </numFmts>
  <fonts count="15">
    <font>
      <sz val="11"/>
      <color theme="1"/>
      <name val="游ゴシック"/>
      <charset val="128"/>
      <scheme val="minor"/>
    </font>
    <font>
      <sz val="11"/>
      <name val="HG丸ｺﾞｼｯｸM-PRO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name val="MS P ゴシック"/>
      <charset val="128"/>
    </font>
    <font>
      <sz val="9"/>
      <name val="MS P ゴシック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179" fontId="0" fillId="0" borderId="2" xfId="0" applyNumberFormat="1" applyFill="1" applyBorder="1">
      <alignment vertical="center"/>
    </xf>
    <xf numFmtId="0" fontId="0" fillId="0" borderId="3" xfId="0" applyFill="1" applyBorder="1">
      <alignment vertical="center"/>
    </xf>
    <xf numFmtId="179" fontId="0" fillId="0" borderId="5" xfId="0" applyNumberFormat="1" applyFill="1" applyBorder="1">
      <alignment vertical="center"/>
    </xf>
    <xf numFmtId="0" fontId="0" fillId="0" borderId="6" xfId="0" applyFill="1" applyBorder="1">
      <alignment vertical="center"/>
    </xf>
    <xf numFmtId="179" fontId="0" fillId="0" borderId="8" xfId="0" applyNumberFormat="1" applyFill="1" applyBorder="1">
      <alignment vertical="center"/>
    </xf>
    <xf numFmtId="0" fontId="0" fillId="0" borderId="9" xfId="0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12" xfId="0" applyFill="1" applyBorder="1">
      <alignment vertical="center"/>
    </xf>
    <xf numFmtId="0" fontId="0" fillId="0" borderId="0" xfId="0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3" borderId="1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9" fontId="0" fillId="0" borderId="16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3" borderId="16" xfId="0" applyFill="1" applyBorder="1">
      <alignment vertical="center"/>
    </xf>
    <xf numFmtId="179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1" xfId="0" applyFill="1" applyBorder="1" applyAlignment="1">
      <alignment shrinkToFit="1"/>
    </xf>
    <xf numFmtId="0" fontId="0" fillId="0" borderId="0" xfId="0" applyFill="1" applyBorder="1" applyAlignment="1">
      <alignment shrinkToFit="1"/>
    </xf>
    <xf numFmtId="176" fontId="0" fillId="0" borderId="0" xfId="0" applyNumberFormat="1" applyFill="1" applyBorder="1" applyAlignment="1">
      <alignment shrinkToFit="1"/>
    </xf>
    <xf numFmtId="180" fontId="4" fillId="0" borderId="21" xfId="0" applyNumberFormat="1" applyFont="1" applyFill="1" applyBorder="1" applyAlignment="1">
      <alignment horizontal="left"/>
    </xf>
    <xf numFmtId="0" fontId="0" fillId="0" borderId="0" xfId="0" applyFill="1" applyBorder="1">
      <alignment vertical="center"/>
    </xf>
    <xf numFmtId="178" fontId="0" fillId="0" borderId="0" xfId="1" applyNumberFormat="1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14" fontId="6" fillId="0" borderId="0" xfId="0" applyNumberFormat="1" applyFont="1" applyFill="1">
      <alignment vertical="center"/>
    </xf>
    <xf numFmtId="0" fontId="0" fillId="0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top"/>
    </xf>
    <xf numFmtId="56" fontId="0" fillId="0" borderId="0" xfId="0" applyNumberFormat="1" applyFill="1">
      <alignment vertical="center"/>
    </xf>
    <xf numFmtId="0" fontId="5" fillId="0" borderId="0" xfId="0" applyFont="1" applyFill="1" applyAlignment="1">
      <alignment vertical="center" shrinkToFit="1"/>
    </xf>
    <xf numFmtId="0" fontId="11" fillId="0" borderId="6" xfId="0" applyFont="1" applyFill="1" applyBorder="1">
      <alignment vertical="center"/>
    </xf>
    <xf numFmtId="179" fontId="11" fillId="0" borderId="2" xfId="0" applyNumberFormat="1" applyFont="1" applyFill="1" applyBorder="1">
      <alignment vertical="center"/>
    </xf>
    <xf numFmtId="179" fontId="11" fillId="0" borderId="5" xfId="0" applyNumberFormat="1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2" fillId="0" borderId="0" xfId="0" applyFont="1" applyFill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shrinkToFit="1"/>
    </xf>
    <xf numFmtId="179" fontId="0" fillId="0" borderId="26" xfId="0" applyNumberFormat="1" applyFill="1" applyBorder="1">
      <alignment vertical="center"/>
    </xf>
    <xf numFmtId="0" fontId="12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shrinkToFit="1"/>
    </xf>
    <xf numFmtId="0" fontId="14" fillId="0" borderId="0" xfId="0" applyFont="1" applyFill="1">
      <alignment vertical="center"/>
    </xf>
  </cellXfs>
  <cellStyles count="2">
    <cellStyle name="パーセント" xfId="1" builtinId="5"/>
    <cellStyle name="標準" xfId="0" builtinId="0"/>
  </cellStyles>
  <dxfs count="15"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</dxfs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72"/>
  <sheetViews>
    <sheetView showGridLines="0" zoomScale="85" zoomScaleNormal="85" workbookViewId="0">
      <selection activeCell="B5" sqref="B5"/>
    </sheetView>
  </sheetViews>
  <sheetFormatPr defaultColWidth="9" defaultRowHeight="18.75"/>
  <cols>
    <col min="1" max="1" width="5.625" style="9" customWidth="1"/>
    <col min="2" max="2" width="14.375" customWidth="1"/>
    <col min="3" max="3" width="6.875" customWidth="1"/>
    <col min="4" max="4" width="15.5" customWidth="1"/>
    <col min="5" max="5" width="15.625" customWidth="1"/>
    <col min="6" max="6" width="30.625" customWidth="1"/>
    <col min="7" max="7" width="11" style="9" customWidth="1"/>
    <col min="8" max="8" width="6.5" style="9" customWidth="1"/>
    <col min="9" max="9" width="9.375" style="9" customWidth="1"/>
    <col min="10" max="10" width="10.25" style="9" customWidth="1"/>
    <col min="11" max="11" width="9" style="9" customWidth="1"/>
    <col min="12" max="12" width="10.75" style="9" customWidth="1"/>
    <col min="13" max="14" width="9" style="9"/>
    <col min="15" max="15" width="9.375" style="9" customWidth="1"/>
    <col min="16" max="21" width="9" style="9"/>
  </cols>
  <sheetData>
    <row r="1" spans="2:12" s="9" customFormat="1">
      <c r="C1" s="10" t="s">
        <v>0</v>
      </c>
      <c r="D1" s="10"/>
      <c r="E1" s="11"/>
      <c r="F1" s="11"/>
    </row>
    <row r="2" spans="2:12" s="9" customFormat="1">
      <c r="C2" s="50"/>
      <c r="D2" s="50"/>
    </row>
    <row r="3" spans="2:12" s="9" customFormat="1">
      <c r="C3" s="50"/>
      <c r="D3" s="50"/>
    </row>
    <row r="4" spans="2:12">
      <c r="B4" s="12" t="s">
        <v>59</v>
      </c>
      <c r="I4" s="9" t="s">
        <v>2</v>
      </c>
      <c r="K4" s="37" t="s">
        <v>3</v>
      </c>
    </row>
    <row r="5" spans="2:12" ht="11.25" customHeight="1">
      <c r="K5" s="44"/>
    </row>
    <row r="6" spans="2:12">
      <c r="B6" t="s">
        <v>6</v>
      </c>
      <c r="C6" t="s">
        <v>7</v>
      </c>
      <c r="I6" s="51" t="s">
        <v>58</v>
      </c>
      <c r="J6" s="36">
        <v>2025</v>
      </c>
      <c r="K6" s="37" t="s">
        <v>5</v>
      </c>
      <c r="L6" s="38">
        <f>DATE(J6,J7,1)</f>
        <v>45778</v>
      </c>
    </row>
    <row r="7" spans="2:12">
      <c r="B7" t="s">
        <v>10</v>
      </c>
      <c r="C7" t="s">
        <v>11</v>
      </c>
      <c r="I7" s="39" t="s">
        <v>8</v>
      </c>
      <c r="J7" s="40">
        <v>5</v>
      </c>
      <c r="K7" s="37" t="s">
        <v>9</v>
      </c>
    </row>
    <row r="8" spans="2:12" ht="39" customHeight="1">
      <c r="B8" s="13" t="s">
        <v>13</v>
      </c>
      <c r="C8" s="14" t="s">
        <v>14</v>
      </c>
      <c r="D8" s="15" t="s">
        <v>15</v>
      </c>
      <c r="E8" s="15" t="s">
        <v>16</v>
      </c>
      <c r="F8" s="16" t="s">
        <v>17</v>
      </c>
      <c r="G8" s="17" t="s">
        <v>18</v>
      </c>
      <c r="K8" s="41" t="s">
        <v>12</v>
      </c>
    </row>
    <row r="9" spans="2:12" ht="18" customHeight="1">
      <c r="B9" s="19">
        <f>DATE(J6,J7,1)</f>
        <v>45778</v>
      </c>
      <c r="C9" s="20" t="str">
        <f>TEXT(B9,"aaa")</f>
        <v>木</v>
      </c>
      <c r="D9" s="21"/>
      <c r="E9" s="21"/>
      <c r="F9" s="22"/>
      <c r="G9" s="23" t="str">
        <f>IF(ISERROR(VLOOKUP(B9,祝日!$B$2:$D$101,3,0)),"",VLOOKUP(B9,祝日!$B$2:$D$101,3,0))</f>
        <v/>
      </c>
      <c r="H9" s="18"/>
      <c r="J9" s="42"/>
      <c r="K9" s="41" t="s">
        <v>19</v>
      </c>
    </row>
    <row r="10" spans="2:12" ht="18" customHeight="1">
      <c r="B10" s="19">
        <f>B9+1</f>
        <v>45779</v>
      </c>
      <c r="C10" s="20" t="str">
        <f t="shared" ref="C10:C39" si="0">TEXT(B10,"aaa")</f>
        <v>金</v>
      </c>
      <c r="D10" s="21"/>
      <c r="E10" s="21"/>
      <c r="F10" s="22"/>
      <c r="G10" s="23" t="str">
        <f>IF(ISERROR(VLOOKUP(B10,祝日!$B$2:$D$101,3,0)),"",VLOOKUP(B10,祝日!$B$2:$D$101,3,0))</f>
        <v/>
      </c>
      <c r="K10" s="41" t="s">
        <v>20</v>
      </c>
    </row>
    <row r="11" spans="2:12" ht="18.75" customHeight="1">
      <c r="B11" s="19">
        <f t="shared" ref="B11:B36" si="1">B10+1</f>
        <v>45780</v>
      </c>
      <c r="C11" s="20" t="str">
        <f t="shared" si="0"/>
        <v>土</v>
      </c>
      <c r="D11" s="21"/>
      <c r="E11" s="21"/>
      <c r="F11" s="22"/>
      <c r="G11" s="23" t="str">
        <f>IF(ISERROR(VLOOKUP(B11,祝日!$B$2:$D$101,3,0)),"",VLOOKUP(B11,祝日!$B$2:$D$101,3,0))</f>
        <v>憲法記念日</v>
      </c>
      <c r="I11" s="34"/>
      <c r="K11" s="41" t="s">
        <v>21</v>
      </c>
    </row>
    <row r="12" spans="2:12" ht="18.75" customHeight="1">
      <c r="B12" s="19">
        <f t="shared" si="1"/>
        <v>45781</v>
      </c>
      <c r="C12" s="20" t="str">
        <f t="shared" si="0"/>
        <v>日</v>
      </c>
      <c r="D12" s="21"/>
      <c r="E12" s="21"/>
      <c r="F12" s="22"/>
      <c r="G12" s="23" t="str">
        <f>IF(ISERROR(VLOOKUP(B12,祝日!$B$2:$D$101,3,0)),"",VLOOKUP(B12,祝日!$B$2:$D$101,3,0))</f>
        <v>みどりの日</v>
      </c>
      <c r="K12" s="41" t="s">
        <v>22</v>
      </c>
    </row>
    <row r="13" spans="2:12" ht="18.75" customHeight="1">
      <c r="B13" s="19">
        <f t="shared" si="1"/>
        <v>45782</v>
      </c>
      <c r="C13" s="20" t="str">
        <f t="shared" si="0"/>
        <v>月</v>
      </c>
      <c r="D13" s="21"/>
      <c r="E13" s="21"/>
      <c r="F13" s="22"/>
      <c r="G13" s="23" t="str">
        <f>IF(ISERROR(VLOOKUP(B13,祝日!$B$2:$D$101,3,0)),"",VLOOKUP(B13,祝日!$B$2:$D$101,3,0))</f>
        <v>こどもの日</v>
      </c>
    </row>
    <row r="14" spans="2:12" ht="18.75" customHeight="1">
      <c r="B14" s="19">
        <f t="shared" si="1"/>
        <v>45783</v>
      </c>
      <c r="C14" s="20" t="str">
        <f t="shared" si="0"/>
        <v>火</v>
      </c>
      <c r="D14" s="21"/>
      <c r="E14" s="21"/>
      <c r="F14" s="22"/>
      <c r="G14" s="23" t="str">
        <f>IF(ISERROR(VLOOKUP(B14,祝日!$B$2:$D$101,3,0)),"",VLOOKUP(B14,祝日!$B$2:$D$101,3,0))</f>
        <v>振替休日</v>
      </c>
    </row>
    <row r="15" spans="2:12" ht="18.75" customHeight="1">
      <c r="B15" s="19">
        <f t="shared" si="1"/>
        <v>45784</v>
      </c>
      <c r="C15" s="20" t="str">
        <f t="shared" si="0"/>
        <v>水</v>
      </c>
      <c r="D15" s="21"/>
      <c r="E15" s="21"/>
      <c r="F15" s="22"/>
      <c r="G15" s="23" t="str">
        <f>IF(ISERROR(VLOOKUP(B15,祝日!$B$2:$D$101,3,0)),"",VLOOKUP(B15,祝日!$B$2:$D$101,3,0))</f>
        <v/>
      </c>
    </row>
    <row r="16" spans="2:12" ht="18.75" customHeight="1">
      <c r="B16" s="19">
        <f t="shared" si="1"/>
        <v>45785</v>
      </c>
      <c r="C16" s="20" t="str">
        <f t="shared" si="0"/>
        <v>木</v>
      </c>
      <c r="D16" s="21"/>
      <c r="E16" s="21"/>
      <c r="F16" s="22"/>
      <c r="G16" s="23" t="str">
        <f>IF(ISERROR(VLOOKUP(B16,祝日!$B$2:$D$101,3,0)),"",VLOOKUP(B16,祝日!$B$2:$D$101,3,0))</f>
        <v/>
      </c>
    </row>
    <row r="17" spans="2:9" ht="18.75" customHeight="1">
      <c r="B17" s="19">
        <f t="shared" si="1"/>
        <v>45786</v>
      </c>
      <c r="C17" s="20" t="str">
        <f t="shared" si="0"/>
        <v>金</v>
      </c>
      <c r="D17" s="21"/>
      <c r="E17" s="21"/>
      <c r="F17" s="22"/>
      <c r="G17" s="23" t="str">
        <f>IF(ISERROR(VLOOKUP(B17,祝日!$B$2:$D$101,3,0)),"",VLOOKUP(B17,祝日!$B$2:$D$101,3,0))</f>
        <v/>
      </c>
    </row>
    <row r="18" spans="2:9" ht="18.75" customHeight="1">
      <c r="B18" s="19">
        <f t="shared" si="1"/>
        <v>45787</v>
      </c>
      <c r="C18" s="20" t="str">
        <f t="shared" si="0"/>
        <v>土</v>
      </c>
      <c r="D18" s="21"/>
      <c r="E18" s="21"/>
      <c r="F18" s="22"/>
      <c r="G18" s="23" t="str">
        <f>IF(ISERROR(VLOOKUP(B18,祝日!$B$2:$D$101,3,0)),"",VLOOKUP(B18,祝日!$B$2:$D$101,3,0))</f>
        <v/>
      </c>
    </row>
    <row r="19" spans="2:9" ht="18.75" customHeight="1">
      <c r="B19" s="19">
        <f t="shared" si="1"/>
        <v>45788</v>
      </c>
      <c r="C19" s="20" t="str">
        <f t="shared" si="0"/>
        <v>日</v>
      </c>
      <c r="D19" s="21"/>
      <c r="E19" s="21"/>
      <c r="F19" s="22"/>
      <c r="G19" s="23" t="str">
        <f>IF(ISERROR(VLOOKUP(B19,祝日!$B$2:$D$101,3,0)),"",VLOOKUP(B19,祝日!$B$2:$D$101,3,0))</f>
        <v/>
      </c>
    </row>
    <row r="20" spans="2:9" ht="18.75" customHeight="1">
      <c r="B20" s="19">
        <f t="shared" si="1"/>
        <v>45789</v>
      </c>
      <c r="C20" s="20" t="str">
        <f t="shared" si="0"/>
        <v>月</v>
      </c>
      <c r="D20" s="21"/>
      <c r="E20" s="21"/>
      <c r="F20" s="22"/>
      <c r="G20" s="23" t="str">
        <f>IF(ISERROR(VLOOKUP(B20,祝日!$B$2:$D$101,3,0)),"",VLOOKUP(B20,祝日!$B$2:$D$101,3,0))</f>
        <v/>
      </c>
    </row>
    <row r="21" spans="2:9" ht="18.75" customHeight="1">
      <c r="B21" s="19">
        <f t="shared" si="1"/>
        <v>45790</v>
      </c>
      <c r="C21" s="20" t="str">
        <f t="shared" si="0"/>
        <v>火</v>
      </c>
      <c r="D21" s="21"/>
      <c r="E21" s="21"/>
      <c r="F21" s="22"/>
      <c r="G21" s="23" t="str">
        <f>IF(ISERROR(VLOOKUP(B21,祝日!$B$2:$D$101,3,0)),"",VLOOKUP(B21,祝日!$B$2:$D$101,3,0))</f>
        <v/>
      </c>
    </row>
    <row r="22" spans="2:9" ht="18.75" customHeight="1">
      <c r="B22" s="19">
        <f t="shared" si="1"/>
        <v>45791</v>
      </c>
      <c r="C22" s="20" t="str">
        <f t="shared" si="0"/>
        <v>水</v>
      </c>
      <c r="D22" s="21"/>
      <c r="E22" s="21"/>
      <c r="F22" s="22"/>
      <c r="G22" s="23" t="str">
        <f>IF(ISERROR(VLOOKUP(B22,祝日!$B$2:$D$101,3,0)),"",VLOOKUP(B22,祝日!$B$2:$D$101,3,0))</f>
        <v/>
      </c>
    </row>
    <row r="23" spans="2:9" ht="18.75" customHeight="1">
      <c r="B23" s="19">
        <f t="shared" si="1"/>
        <v>45792</v>
      </c>
      <c r="C23" s="20" t="str">
        <f t="shared" si="0"/>
        <v>木</v>
      </c>
      <c r="D23" s="21"/>
      <c r="E23" s="21"/>
      <c r="F23" s="22"/>
      <c r="G23" s="23" t="str">
        <f>IF(ISERROR(VLOOKUP(B23,祝日!$B$2:$D$101,3,0)),"",VLOOKUP(B23,祝日!$B$2:$D$101,3,0))</f>
        <v/>
      </c>
    </row>
    <row r="24" spans="2:9" ht="18.75" customHeight="1">
      <c r="B24" s="19">
        <f t="shared" si="1"/>
        <v>45793</v>
      </c>
      <c r="C24" s="20" t="str">
        <f t="shared" si="0"/>
        <v>金</v>
      </c>
      <c r="D24" s="21"/>
      <c r="E24" s="21"/>
      <c r="F24" s="22"/>
      <c r="G24" s="23" t="str">
        <f>IF(ISERROR(VLOOKUP(B24,祝日!$B$2:$D$101,3,0)),"",VLOOKUP(B24,祝日!$B$2:$D$101,3,0))</f>
        <v/>
      </c>
    </row>
    <row r="25" spans="2:9" ht="18.75" customHeight="1">
      <c r="B25" s="19">
        <f t="shared" si="1"/>
        <v>45794</v>
      </c>
      <c r="C25" s="20" t="str">
        <f t="shared" si="0"/>
        <v>土</v>
      </c>
      <c r="D25" s="21"/>
      <c r="E25" s="21"/>
      <c r="F25" s="22"/>
      <c r="G25" s="23" t="str">
        <f>IF(ISERROR(VLOOKUP(B25,祝日!$B$2:$D$101,3,0)),"",VLOOKUP(B25,祝日!$B$2:$D$101,3,0))</f>
        <v/>
      </c>
      <c r="I25" s="43"/>
    </row>
    <row r="26" spans="2:9" ht="18.75" customHeight="1">
      <c r="B26" s="19">
        <f t="shared" si="1"/>
        <v>45795</v>
      </c>
      <c r="C26" s="20" t="str">
        <f t="shared" si="0"/>
        <v>日</v>
      </c>
      <c r="D26" s="21"/>
      <c r="E26" s="21"/>
      <c r="F26" s="22"/>
      <c r="G26" s="23" t="str">
        <f>IF(ISERROR(VLOOKUP(B26,祝日!$B$2:$D$101,3,0)),"",VLOOKUP(B26,祝日!$B$2:$D$101,3,0))</f>
        <v/>
      </c>
    </row>
    <row r="27" spans="2:9" ht="18.75" customHeight="1">
      <c r="B27" s="19">
        <f t="shared" si="1"/>
        <v>45796</v>
      </c>
      <c r="C27" s="20" t="str">
        <f t="shared" si="0"/>
        <v>月</v>
      </c>
      <c r="D27" s="21"/>
      <c r="E27" s="21"/>
      <c r="F27" s="22"/>
      <c r="G27" s="23" t="str">
        <f>IF(ISERROR(VLOOKUP(B27,祝日!$B$2:$D$101,3,0)),"",VLOOKUP(B27,祝日!$B$2:$D$101,3,0))</f>
        <v/>
      </c>
    </row>
    <row r="28" spans="2:9" ht="18.75" customHeight="1">
      <c r="B28" s="19">
        <f t="shared" si="1"/>
        <v>45797</v>
      </c>
      <c r="C28" s="20" t="str">
        <f t="shared" si="0"/>
        <v>火</v>
      </c>
      <c r="D28" s="21"/>
      <c r="E28" s="21"/>
      <c r="F28" s="22"/>
      <c r="G28" s="23" t="str">
        <f>IF(ISERROR(VLOOKUP(B28,祝日!$B$2:$D$101,3,0)),"",VLOOKUP(B28,祝日!$B$2:$D$101,3,0))</f>
        <v/>
      </c>
    </row>
    <row r="29" spans="2:9" ht="18.75" customHeight="1">
      <c r="B29" s="19">
        <f t="shared" si="1"/>
        <v>45798</v>
      </c>
      <c r="C29" s="20" t="str">
        <f t="shared" si="0"/>
        <v>水</v>
      </c>
      <c r="D29" s="21"/>
      <c r="E29" s="21"/>
      <c r="F29" s="22"/>
      <c r="G29" s="23" t="str">
        <f>IF(ISERROR(VLOOKUP(B29,祝日!$B$2:$D$101,3,0)),"",VLOOKUP(B29,祝日!$B$2:$D$101,3,0))</f>
        <v/>
      </c>
    </row>
    <row r="30" spans="2:9" ht="18.75" customHeight="1">
      <c r="B30" s="19">
        <f t="shared" si="1"/>
        <v>45799</v>
      </c>
      <c r="C30" s="20" t="str">
        <f t="shared" si="0"/>
        <v>木</v>
      </c>
      <c r="D30" s="21"/>
      <c r="E30" s="21"/>
      <c r="F30" s="22"/>
      <c r="G30" s="23" t="str">
        <f>IF(ISERROR(VLOOKUP(B30,祝日!$B$2:$D$101,3,0)),"",VLOOKUP(B30,祝日!$B$2:$D$101,3,0))</f>
        <v/>
      </c>
    </row>
    <row r="31" spans="2:9" ht="18.75" customHeight="1">
      <c r="B31" s="19">
        <f t="shared" si="1"/>
        <v>45800</v>
      </c>
      <c r="C31" s="20" t="str">
        <f t="shared" si="0"/>
        <v>金</v>
      </c>
      <c r="D31" s="21"/>
      <c r="E31" s="21"/>
      <c r="F31" s="22"/>
      <c r="G31" s="23" t="str">
        <f>IF(ISERROR(VLOOKUP(B31,祝日!$B$2:$D$101,3,0)),"",VLOOKUP(B31,祝日!$B$2:$D$101,3,0))</f>
        <v/>
      </c>
    </row>
    <row r="32" spans="2:9" ht="18.75" customHeight="1">
      <c r="B32" s="19">
        <f t="shared" si="1"/>
        <v>45801</v>
      </c>
      <c r="C32" s="20" t="str">
        <f t="shared" si="0"/>
        <v>土</v>
      </c>
      <c r="D32" s="21"/>
      <c r="E32" s="21"/>
      <c r="F32" s="22"/>
      <c r="G32" s="23" t="str">
        <f>IF(ISERROR(VLOOKUP(B32,祝日!$B$2:$D$101,3,0)),"",VLOOKUP(B32,祝日!$B$2:$D$101,3,0))</f>
        <v/>
      </c>
    </row>
    <row r="33" spans="2:8" ht="18.75" customHeight="1">
      <c r="B33" s="19">
        <f t="shared" si="1"/>
        <v>45802</v>
      </c>
      <c r="C33" s="20" t="str">
        <f t="shared" si="0"/>
        <v>日</v>
      </c>
      <c r="D33" s="21"/>
      <c r="E33" s="21"/>
      <c r="F33" s="22"/>
      <c r="G33" s="23" t="str">
        <f>IF(ISERROR(VLOOKUP(B33,祝日!$B$2:$D$101,3,0)),"",VLOOKUP(B33,祝日!$B$2:$D$101,3,0))</f>
        <v/>
      </c>
    </row>
    <row r="34" spans="2:8" ht="18.75" customHeight="1">
      <c r="B34" s="19">
        <f t="shared" si="1"/>
        <v>45803</v>
      </c>
      <c r="C34" s="20" t="str">
        <f t="shared" si="0"/>
        <v>月</v>
      </c>
      <c r="D34" s="21"/>
      <c r="E34" s="21"/>
      <c r="F34" s="22"/>
      <c r="G34" s="23" t="str">
        <f>IF(ISERROR(VLOOKUP(B34,祝日!$B$2:$D$101,3,0)),"",VLOOKUP(B34,祝日!$B$2:$D$101,3,0))</f>
        <v/>
      </c>
    </row>
    <row r="35" spans="2:8" ht="18.75" customHeight="1">
      <c r="B35" s="19">
        <f t="shared" si="1"/>
        <v>45804</v>
      </c>
      <c r="C35" s="20" t="str">
        <f t="shared" si="0"/>
        <v>火</v>
      </c>
      <c r="D35" s="21"/>
      <c r="E35" s="21"/>
      <c r="F35" s="22"/>
      <c r="G35" s="23" t="str">
        <f>IF(ISERROR(VLOOKUP(B35,祝日!$B$2:$D$101,3,0)),"",VLOOKUP(B35,祝日!$B$2:$D$101,3,0))</f>
        <v/>
      </c>
    </row>
    <row r="36" spans="2:8" ht="18.75" customHeight="1">
      <c r="B36" s="19">
        <f t="shared" si="1"/>
        <v>45805</v>
      </c>
      <c r="C36" s="20" t="str">
        <f t="shared" si="0"/>
        <v>水</v>
      </c>
      <c r="D36" s="21"/>
      <c r="E36" s="21"/>
      <c r="F36" s="22"/>
      <c r="G36" s="23" t="str">
        <f>IF(ISERROR(VLOOKUP(B36,祝日!$B$2:$D$101,3,0)),"",VLOOKUP(B36,祝日!$B$2:$D$101,3,0))</f>
        <v/>
      </c>
    </row>
    <row r="37" spans="2:8" ht="18.75" customHeight="1">
      <c r="B37" s="19">
        <f>IF(B36=EOMONTH($B$9,0),"",B36+1)</f>
        <v>45806</v>
      </c>
      <c r="C37" s="20" t="str">
        <f t="shared" si="0"/>
        <v>木</v>
      </c>
      <c r="D37" s="21"/>
      <c r="E37" s="21"/>
      <c r="F37" s="22"/>
      <c r="G37" s="23" t="str">
        <f>IF(ISERROR(VLOOKUP(B37,祝日!$B$2:$D$101,3,0)),"",VLOOKUP(B37,祝日!$B$2:$D$101,3,0))</f>
        <v/>
      </c>
    </row>
    <row r="38" spans="2:8" ht="18.75" customHeight="1">
      <c r="B38" s="19">
        <f>IF(OR(B37="",B37=EOMONTH($B$9,0)),"",B37+1)</f>
        <v>45807</v>
      </c>
      <c r="C38" s="20" t="str">
        <f t="shared" si="0"/>
        <v>金</v>
      </c>
      <c r="D38" s="21"/>
      <c r="E38" s="21"/>
      <c r="F38" s="22"/>
      <c r="G38" s="23" t="str">
        <f>IF(ISERROR(VLOOKUP(B38,祝日!$B$2:$D$101,3,0)),"",VLOOKUP(B38,祝日!$B$2:$D$101,3,0))</f>
        <v/>
      </c>
    </row>
    <row r="39" spans="2:8" ht="18.75" customHeight="1">
      <c r="B39" s="24">
        <f>IF(OR(B38="",B38=EOMONTH($B$9,0)),"",B38+1)</f>
        <v>45808</v>
      </c>
      <c r="C39" s="25" t="str">
        <f t="shared" si="0"/>
        <v>土</v>
      </c>
      <c r="D39" s="26"/>
      <c r="E39" s="26"/>
      <c r="F39" s="27"/>
      <c r="G39" s="23" t="str">
        <f>IF(ISERROR(VLOOKUP(B39,祝日!$B$2:$D$101,3,0)),"",VLOOKUP(B39,祝日!$B$2:$D$101,3,0))</f>
        <v/>
      </c>
    </row>
    <row r="40" spans="2:8" ht="18.75" customHeight="1">
      <c r="B40" s="28" t="s">
        <v>23</v>
      </c>
      <c r="C40" s="29"/>
      <c r="D40" s="30">
        <f>COUNTIF(D9:D39,"休")</f>
        <v>0</v>
      </c>
      <c r="E40" s="30">
        <f>COUNTIF(E9:E39,"休")+COUNTIF(E9:E39,"雨休")</f>
        <v>0</v>
      </c>
      <c r="F40" s="31"/>
    </row>
    <row r="41" spans="2:8" s="9" customFormat="1" ht="18" customHeight="1">
      <c r="B41" s="29" t="s">
        <v>24</v>
      </c>
      <c r="C41" s="29"/>
      <c r="D41" s="30">
        <f>DAY(EOMONTH(L6,0))-COUNTIF(D9:D39,"ー")-COUNTIF(D9:D39,"夏休")-COUNTIF(D9:D39,"年末年始休")-COUNTIF(D9:D39,"工場製作")-COUNTIF(D9:D39,"その他休")</f>
        <v>31</v>
      </c>
      <c r="E41" s="30">
        <f>DAY(EOMONTH(L6,0))-COUNTIF(E9:E39,"ー")-COUNTIF(E9:E39,"夏休")-COUNTIF(E9:E39,"年末年始休")-COUNTIF(E9:E39,"工場製作")-COUNTIF(E9:E39,"その他休")</f>
        <v>31</v>
      </c>
      <c r="H41" s="32"/>
    </row>
    <row r="42" spans="2:8" s="9" customFormat="1">
      <c r="B42" s="9" t="s">
        <v>25</v>
      </c>
      <c r="D42" s="33">
        <f>D40/D41</f>
        <v>0</v>
      </c>
      <c r="E42" s="33">
        <f>E40/E41</f>
        <v>0</v>
      </c>
      <c r="F42" s="9" t="s">
        <v>26</v>
      </c>
    </row>
    <row r="43" spans="2:8" s="9" customFormat="1">
      <c r="F43" s="9" t="s">
        <v>27</v>
      </c>
    </row>
    <row r="44" spans="2:8" s="9" customFormat="1"/>
    <row r="45" spans="2:8" s="9" customFormat="1"/>
    <row r="46" spans="2:8" s="9" customFormat="1"/>
    <row r="47" spans="2:8" s="9" customFormat="1"/>
    <row r="48" spans="2:8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pans="2:6" s="9" customFormat="1"/>
    <row r="66" spans="2:6" s="9" customFormat="1"/>
    <row r="67" spans="2:6" s="9" customFormat="1"/>
    <row r="68" spans="2:6" s="9" customFormat="1"/>
    <row r="69" spans="2:6" s="9" customFormat="1"/>
    <row r="70" spans="2:6" s="9" customFormat="1"/>
    <row r="71" spans="2:6" s="9" customFormat="1"/>
    <row r="72" spans="2:6" s="9" customFormat="1">
      <c r="B72"/>
      <c r="C72"/>
      <c r="D72"/>
      <c r="E72"/>
      <c r="F72"/>
    </row>
  </sheetData>
  <phoneticPr fontId="10"/>
  <conditionalFormatting sqref="B9:F39">
    <cfRule type="expression" dxfId="14" priority="1">
      <formula>$G9&lt;&gt;""</formula>
    </cfRule>
    <cfRule type="expression" dxfId="13" priority="2">
      <formula>$C9="日"</formula>
    </cfRule>
    <cfRule type="expression" dxfId="12" priority="3">
      <formula>$C9="土"</formula>
    </cfRule>
  </conditionalFormatting>
  <dataValidations count="1">
    <dataValidation type="list" allowBlank="1" showInputMessage="1" showErrorMessage="1" sqref="D9:E39" xr:uid="{00000000-0002-0000-0000-000000000000}">
      <formula1>$K$5:$K$12</formula1>
    </dataValidation>
  </dataValidations>
  <pageMargins left="0.39370078740157499" right="0.39370078740157499" top="0.59055118110236204" bottom="0.59055118110236204" header="0.31496062992126" footer="0.31496062992126"/>
  <pageSetup paperSize="9" scale="97" orientation="portrait" r:id="rId1"/>
  <headerFooter>
    <oddHeader>&amp;R&amp;"ＭＳ 明朝,標準"&amp;12別紙３</oddHeader>
  </headerFooter>
  <colBreaks count="1" manualBreakCount="1">
    <brk id="6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U72"/>
  <sheetViews>
    <sheetView showGridLines="0" tabSelected="1" view="pageBreakPreview" zoomScaleNormal="85" zoomScaleSheetLayoutView="100" workbookViewId="0">
      <selection activeCell="G5" sqref="G5"/>
    </sheetView>
  </sheetViews>
  <sheetFormatPr defaultColWidth="9" defaultRowHeight="18.75"/>
  <cols>
    <col min="1" max="1" width="5.625" style="9" customWidth="1"/>
    <col min="2" max="2" width="14.375" customWidth="1"/>
    <col min="3" max="3" width="6.875" customWidth="1"/>
    <col min="4" max="4" width="15.5" customWidth="1"/>
    <col min="5" max="5" width="15.625" customWidth="1"/>
    <col min="6" max="6" width="30.625" customWidth="1"/>
    <col min="7" max="7" width="11" style="9" customWidth="1"/>
    <col min="8" max="8" width="6.5" style="9" customWidth="1"/>
    <col min="9" max="9" width="9.375" style="9" customWidth="1"/>
    <col min="10" max="10" width="10.25" style="9" customWidth="1"/>
    <col min="11" max="11" width="9" style="9" customWidth="1"/>
    <col min="12" max="12" width="10.75" style="9" customWidth="1"/>
    <col min="13" max="14" width="9" style="9"/>
    <col min="15" max="15" width="9.375" style="9" customWidth="1"/>
    <col min="16" max="21" width="9" style="9"/>
  </cols>
  <sheetData>
    <row r="1" spans="2:12" s="9" customFormat="1">
      <c r="C1" s="10" t="s">
        <v>0</v>
      </c>
      <c r="D1" s="10"/>
      <c r="E1" s="11"/>
      <c r="F1" s="11"/>
    </row>
    <row r="2" spans="2:12" s="9" customFormat="1">
      <c r="C2" s="50"/>
      <c r="D2" s="50"/>
      <c r="E2" s="59"/>
      <c r="F2" s="59"/>
    </row>
    <row r="3" spans="2:12" s="9" customFormat="1">
      <c r="C3" s="50"/>
      <c r="D3" s="50"/>
      <c r="E3" s="59"/>
      <c r="F3" s="59"/>
    </row>
    <row r="4" spans="2:12">
      <c r="B4" s="12" t="s">
        <v>1</v>
      </c>
      <c r="I4" s="9" t="s">
        <v>2</v>
      </c>
      <c r="K4" s="34" t="s">
        <v>3</v>
      </c>
    </row>
    <row r="5" spans="2:12" ht="11.25" customHeight="1"/>
    <row r="6" spans="2:12">
      <c r="I6" s="35" t="s">
        <v>4</v>
      </c>
      <c r="J6" s="36">
        <v>2025</v>
      </c>
      <c r="K6" s="37" t="s">
        <v>5</v>
      </c>
      <c r="L6" s="38">
        <f>DATE(J6,J7,1)</f>
        <v>45870</v>
      </c>
    </row>
    <row r="7" spans="2:12">
      <c r="B7" t="s">
        <v>6</v>
      </c>
      <c r="C7" t="s">
        <v>7</v>
      </c>
      <c r="I7" s="39" t="s">
        <v>8</v>
      </c>
      <c r="J7" s="40">
        <v>8</v>
      </c>
      <c r="K7" s="37" t="s">
        <v>9</v>
      </c>
    </row>
    <row r="8" spans="2:12" ht="19.5" customHeight="1">
      <c r="B8" t="s">
        <v>10</v>
      </c>
      <c r="C8" t="s">
        <v>11</v>
      </c>
      <c r="K8" s="41" t="s">
        <v>12</v>
      </c>
    </row>
    <row r="9" spans="2:12" ht="37.5">
      <c r="B9" s="13" t="s">
        <v>13</v>
      </c>
      <c r="C9" s="14" t="s">
        <v>14</v>
      </c>
      <c r="D9" s="15" t="s">
        <v>15</v>
      </c>
      <c r="E9" s="15" t="s">
        <v>16</v>
      </c>
      <c r="F9" s="16" t="s">
        <v>17</v>
      </c>
      <c r="G9" s="17" t="s">
        <v>18</v>
      </c>
      <c r="H9" s="18"/>
      <c r="J9" s="42"/>
      <c r="K9" s="41" t="s">
        <v>19</v>
      </c>
    </row>
    <row r="10" spans="2:12" ht="18" customHeight="1">
      <c r="B10" s="19">
        <f>DATE(J6,J7,1)</f>
        <v>45870</v>
      </c>
      <c r="C10" s="20" t="str">
        <f>TEXT(B10,"aaa")</f>
        <v>金</v>
      </c>
      <c r="D10" s="21" t="s">
        <v>5</v>
      </c>
      <c r="E10" s="21" t="s">
        <v>5</v>
      </c>
      <c r="F10" s="22" t="s">
        <v>28</v>
      </c>
      <c r="G10" s="23" t="str">
        <f>IF(ISERROR(VLOOKUP(B10,祝日!$B$2:$D$101,3,0)),"",VLOOKUP(B10,祝日!$B$2:$D$101,3,0))</f>
        <v/>
      </c>
      <c r="K10" s="41" t="s">
        <v>20</v>
      </c>
    </row>
    <row r="11" spans="2:12" ht="18.75" customHeight="1">
      <c r="B11" s="19">
        <f>B10+1</f>
        <v>45871</v>
      </c>
      <c r="C11" s="20" t="str">
        <f t="shared" ref="C11:C40" si="0">TEXT(B11,"aaa")</f>
        <v>土</v>
      </c>
      <c r="D11" s="21" t="s">
        <v>5</v>
      </c>
      <c r="E11" s="21" t="s">
        <v>5</v>
      </c>
      <c r="F11" s="22"/>
      <c r="G11" s="23" t="str">
        <f>IF(ISERROR(VLOOKUP(B11,祝日!$B$2:$D$101,3,0)),"",VLOOKUP(B11,祝日!$B$2:$D$101,3,0))</f>
        <v/>
      </c>
      <c r="I11" s="34"/>
      <c r="K11" s="41" t="s">
        <v>21</v>
      </c>
    </row>
    <row r="12" spans="2:12" ht="18.75" customHeight="1">
      <c r="B12" s="19">
        <f t="shared" ref="B12:B37" si="1">B11+1</f>
        <v>45872</v>
      </c>
      <c r="C12" s="20" t="str">
        <f t="shared" si="0"/>
        <v>日</v>
      </c>
      <c r="D12" s="21" t="s">
        <v>5</v>
      </c>
      <c r="E12" s="21" t="s">
        <v>5</v>
      </c>
      <c r="F12" s="22"/>
      <c r="G12" s="23" t="str">
        <f>IF(ISERROR(VLOOKUP(B12,祝日!$B$2:$D$101,3,0)),"",VLOOKUP(B12,祝日!$B$2:$D$101,3,0))</f>
        <v/>
      </c>
      <c r="K12" s="41" t="s">
        <v>22</v>
      </c>
    </row>
    <row r="13" spans="2:12" ht="18.75" customHeight="1">
      <c r="B13" s="19">
        <f t="shared" si="1"/>
        <v>45873</v>
      </c>
      <c r="C13" s="20" t="str">
        <f t="shared" si="0"/>
        <v>月</v>
      </c>
      <c r="D13" s="21" t="s">
        <v>5</v>
      </c>
      <c r="E13" s="21" t="s">
        <v>5</v>
      </c>
      <c r="F13" s="22" t="s">
        <v>28</v>
      </c>
      <c r="G13" s="23" t="str">
        <f>IF(ISERROR(VLOOKUP(B13,祝日!$B$2:$D$101,3,0)),"",VLOOKUP(B13,祝日!$B$2:$D$101,3,0))</f>
        <v/>
      </c>
    </row>
    <row r="14" spans="2:12" ht="18.75" customHeight="1">
      <c r="B14" s="19">
        <f t="shared" si="1"/>
        <v>45874</v>
      </c>
      <c r="C14" s="20" t="str">
        <f t="shared" si="0"/>
        <v>火</v>
      </c>
      <c r="D14" s="21"/>
      <c r="E14" s="21"/>
      <c r="F14" s="22" t="s">
        <v>29</v>
      </c>
      <c r="G14" s="23" t="str">
        <f>IF(ISERROR(VLOOKUP(B14,祝日!$B$2:$D$101,3,0)),"",VLOOKUP(B14,祝日!$B$2:$D$101,3,0))</f>
        <v/>
      </c>
    </row>
    <row r="15" spans="2:12" ht="18.75" customHeight="1">
      <c r="B15" s="19">
        <f t="shared" si="1"/>
        <v>45875</v>
      </c>
      <c r="C15" s="20" t="str">
        <f t="shared" si="0"/>
        <v>水</v>
      </c>
      <c r="D15" s="21"/>
      <c r="E15" s="21"/>
      <c r="F15" s="22"/>
      <c r="G15" s="23" t="str">
        <f>IF(ISERROR(VLOOKUP(B15,祝日!$B$2:$D$101,3,0)),"",VLOOKUP(B15,祝日!$B$2:$D$101,3,0))</f>
        <v/>
      </c>
    </row>
    <row r="16" spans="2:12" ht="18.75" customHeight="1">
      <c r="B16" s="19">
        <f t="shared" si="1"/>
        <v>45876</v>
      </c>
      <c r="C16" s="20" t="str">
        <f t="shared" si="0"/>
        <v>木</v>
      </c>
      <c r="D16" s="21"/>
      <c r="E16" s="21" t="s">
        <v>20</v>
      </c>
      <c r="F16" s="58" t="s">
        <v>61</v>
      </c>
      <c r="G16" s="23" t="str">
        <f>IF(ISERROR(VLOOKUP(B16,祝日!$B$2:$D$101,3,0)),"",VLOOKUP(B16,祝日!$B$2:$D$101,3,0))</f>
        <v/>
      </c>
    </row>
    <row r="17" spans="2:9" ht="18.75" customHeight="1">
      <c r="B17" s="19">
        <f t="shared" si="1"/>
        <v>45877</v>
      </c>
      <c r="C17" s="20" t="str">
        <f t="shared" si="0"/>
        <v>金</v>
      </c>
      <c r="D17" s="21"/>
      <c r="E17" s="21"/>
      <c r="F17" s="58"/>
      <c r="G17" s="23" t="str">
        <f>IF(ISERROR(VLOOKUP(B17,祝日!$B$2:$D$101,3,0)),"",VLOOKUP(B17,祝日!$B$2:$D$101,3,0))</f>
        <v/>
      </c>
    </row>
    <row r="18" spans="2:9" ht="18.75" customHeight="1">
      <c r="B18" s="19">
        <f t="shared" si="1"/>
        <v>45878</v>
      </c>
      <c r="C18" s="20" t="str">
        <f t="shared" si="0"/>
        <v>土</v>
      </c>
      <c r="D18" s="21" t="s">
        <v>9</v>
      </c>
      <c r="E18" s="21" t="s">
        <v>9</v>
      </c>
      <c r="F18" s="22"/>
      <c r="G18" s="23" t="str">
        <f>IF(ISERROR(VLOOKUP(B18,祝日!$B$2:$D$101,3,0)),"",VLOOKUP(B18,祝日!$B$2:$D$101,3,0))</f>
        <v/>
      </c>
    </row>
    <row r="19" spans="2:9" ht="18.75" customHeight="1">
      <c r="B19" s="19">
        <f t="shared" si="1"/>
        <v>45879</v>
      </c>
      <c r="C19" s="20" t="str">
        <f t="shared" si="0"/>
        <v>日</v>
      </c>
      <c r="D19" s="21" t="s">
        <v>9</v>
      </c>
      <c r="E19" s="21" t="s">
        <v>9</v>
      </c>
      <c r="F19" s="58"/>
      <c r="G19" s="23" t="str">
        <f>IF(ISERROR(VLOOKUP(B19,祝日!$B$2:$D$101,3,0)),"",VLOOKUP(B19,祝日!$B$2:$D$101,3,0))</f>
        <v/>
      </c>
    </row>
    <row r="20" spans="2:9" ht="18.75" customHeight="1">
      <c r="B20" s="19">
        <f t="shared" si="1"/>
        <v>45880</v>
      </c>
      <c r="C20" s="20" t="str">
        <f t="shared" si="0"/>
        <v>月</v>
      </c>
      <c r="D20" s="21" t="s">
        <v>9</v>
      </c>
      <c r="E20" s="21" t="s">
        <v>9</v>
      </c>
      <c r="F20" s="22"/>
      <c r="G20" s="23" t="str">
        <f>IF(ISERROR(VLOOKUP(B20,祝日!$B$2:$D$101,3,0)),"",VLOOKUP(B20,祝日!$B$2:$D$101,3,0))</f>
        <v>山の日</v>
      </c>
    </row>
    <row r="21" spans="2:9" ht="18.75" customHeight="1">
      <c r="B21" s="19">
        <f t="shared" si="1"/>
        <v>45881</v>
      </c>
      <c r="C21" s="20" t="str">
        <f t="shared" si="0"/>
        <v>火</v>
      </c>
      <c r="D21" s="21"/>
      <c r="E21" s="21"/>
      <c r="F21" s="22"/>
      <c r="G21" s="23" t="str">
        <f>IF(ISERROR(VLOOKUP(B21,祝日!$B$2:$D$101,3,0)),"",VLOOKUP(B21,祝日!$B$2:$D$101,3,0))</f>
        <v/>
      </c>
    </row>
    <row r="22" spans="2:9" ht="18.75" customHeight="1">
      <c r="B22" s="19">
        <f t="shared" si="1"/>
        <v>45882</v>
      </c>
      <c r="C22" s="20" t="str">
        <f t="shared" si="0"/>
        <v>水</v>
      </c>
      <c r="D22" s="21" t="s">
        <v>12</v>
      </c>
      <c r="E22" s="21" t="s">
        <v>12</v>
      </c>
      <c r="F22" s="22"/>
      <c r="G22" s="23" t="str">
        <f>IF(ISERROR(VLOOKUP(B22,祝日!$B$2:$D$101,3,0)),"",VLOOKUP(B22,祝日!$B$2:$D$101,3,0))</f>
        <v/>
      </c>
    </row>
    <row r="23" spans="2:9" ht="18.75" customHeight="1">
      <c r="B23" s="19">
        <f t="shared" si="1"/>
        <v>45883</v>
      </c>
      <c r="C23" s="20" t="str">
        <f t="shared" si="0"/>
        <v>木</v>
      </c>
      <c r="D23" s="21" t="s">
        <v>12</v>
      </c>
      <c r="E23" s="21" t="s">
        <v>12</v>
      </c>
      <c r="F23" s="22"/>
      <c r="G23" s="23" t="str">
        <f>IF(ISERROR(VLOOKUP(B23,祝日!$B$2:$D$101,3,0)),"",VLOOKUP(B23,祝日!$B$2:$D$101,3,0))</f>
        <v/>
      </c>
    </row>
    <row r="24" spans="2:9" ht="18.75" customHeight="1">
      <c r="B24" s="19">
        <f t="shared" si="1"/>
        <v>45884</v>
      </c>
      <c r="C24" s="20" t="str">
        <f t="shared" si="0"/>
        <v>金</v>
      </c>
      <c r="D24" s="21" t="s">
        <v>12</v>
      </c>
      <c r="E24" s="21" t="s">
        <v>12</v>
      </c>
      <c r="F24" s="22"/>
      <c r="G24" s="23" t="str">
        <f>IF(ISERROR(VLOOKUP(B24,祝日!$B$2:$D$101,3,0)),"",VLOOKUP(B24,祝日!$B$2:$D$101,3,0))</f>
        <v/>
      </c>
    </row>
    <row r="25" spans="2:9" ht="18.75" customHeight="1">
      <c r="B25" s="19">
        <f t="shared" si="1"/>
        <v>45885</v>
      </c>
      <c r="C25" s="20" t="str">
        <f t="shared" si="0"/>
        <v>土</v>
      </c>
      <c r="D25" s="21" t="s">
        <v>9</v>
      </c>
      <c r="E25" s="21" t="s">
        <v>9</v>
      </c>
      <c r="F25" s="22"/>
      <c r="G25" s="23" t="str">
        <f>IF(ISERROR(VLOOKUP(B25,祝日!$B$2:$D$101,3,0)),"",VLOOKUP(B25,祝日!$B$2:$D$101,3,0))</f>
        <v/>
      </c>
      <c r="I25" s="43"/>
    </row>
    <row r="26" spans="2:9" ht="18.75" customHeight="1">
      <c r="B26" s="19">
        <f t="shared" si="1"/>
        <v>45886</v>
      </c>
      <c r="C26" s="20" t="str">
        <f t="shared" si="0"/>
        <v>日</v>
      </c>
      <c r="D26" s="21" t="s">
        <v>9</v>
      </c>
      <c r="E26" s="21" t="s">
        <v>9</v>
      </c>
      <c r="F26" s="52"/>
      <c r="G26" s="23" t="str">
        <f>IF(ISERROR(VLOOKUP(B26,祝日!$B$2:$D$101,3,0)),"",VLOOKUP(B26,祝日!$B$2:$D$101,3,0))</f>
        <v/>
      </c>
    </row>
    <row r="27" spans="2:9" ht="18.75" customHeight="1">
      <c r="B27" s="19">
        <f t="shared" si="1"/>
        <v>45887</v>
      </c>
      <c r="C27" s="20" t="str">
        <f t="shared" si="0"/>
        <v>月</v>
      </c>
      <c r="D27" s="21"/>
      <c r="E27" s="21"/>
      <c r="F27" s="22"/>
      <c r="G27" s="23" t="str">
        <f>IF(ISERROR(VLOOKUP(B27,祝日!$B$2:$D$101,3,0)),"",VLOOKUP(B27,祝日!$B$2:$D$101,3,0))</f>
        <v/>
      </c>
    </row>
    <row r="28" spans="2:9" ht="18.75" customHeight="1">
      <c r="B28" s="19">
        <f t="shared" si="1"/>
        <v>45888</v>
      </c>
      <c r="C28" s="20" t="str">
        <f t="shared" si="0"/>
        <v>火</v>
      </c>
      <c r="D28" s="21"/>
      <c r="E28" s="21"/>
      <c r="F28" s="22"/>
      <c r="G28" s="23" t="str">
        <f>IF(ISERROR(VLOOKUP(B28,祝日!$B$2:$D$101,3,0)),"",VLOOKUP(B28,祝日!$B$2:$D$101,3,0))</f>
        <v/>
      </c>
    </row>
    <row r="29" spans="2:9" ht="18.75" customHeight="1">
      <c r="B29" s="19">
        <f t="shared" si="1"/>
        <v>45889</v>
      </c>
      <c r="C29" s="20" t="str">
        <f t="shared" si="0"/>
        <v>水</v>
      </c>
      <c r="D29" s="21"/>
      <c r="E29" s="21" t="s">
        <v>9</v>
      </c>
      <c r="F29" s="58" t="s">
        <v>62</v>
      </c>
      <c r="G29" s="23" t="str">
        <f>IF(ISERROR(VLOOKUP(B29,祝日!$B$2:$D$101,3,0)),"",VLOOKUP(B29,祝日!$B$2:$D$101,3,0))</f>
        <v/>
      </c>
    </row>
    <row r="30" spans="2:9" ht="18.75" customHeight="1">
      <c r="B30" s="19">
        <f t="shared" si="1"/>
        <v>45890</v>
      </c>
      <c r="C30" s="20" t="str">
        <f t="shared" si="0"/>
        <v>木</v>
      </c>
      <c r="D30" s="21"/>
      <c r="E30" s="21"/>
      <c r="F30" s="22"/>
      <c r="G30" s="23" t="str">
        <f>IF(ISERROR(VLOOKUP(B30,祝日!$B$2:$D$101,3,0)),"",VLOOKUP(B30,祝日!$B$2:$D$101,3,0))</f>
        <v/>
      </c>
    </row>
    <row r="31" spans="2:9" ht="18.75" customHeight="1">
      <c r="B31" s="19">
        <f t="shared" si="1"/>
        <v>45891</v>
      </c>
      <c r="C31" s="20" t="str">
        <f t="shared" si="0"/>
        <v>金</v>
      </c>
      <c r="D31" s="21"/>
      <c r="E31" s="21"/>
      <c r="F31" s="22"/>
      <c r="G31" s="23" t="str">
        <f>IF(ISERROR(VLOOKUP(B31,祝日!$B$2:$D$101,3,0)),"",VLOOKUP(B31,祝日!$B$2:$D$101,3,0))</f>
        <v/>
      </c>
    </row>
    <row r="32" spans="2:9" ht="18.75" customHeight="1">
      <c r="B32" s="19">
        <f t="shared" si="1"/>
        <v>45892</v>
      </c>
      <c r="C32" s="20" t="str">
        <f t="shared" si="0"/>
        <v>土</v>
      </c>
      <c r="D32" s="21" t="s">
        <v>9</v>
      </c>
      <c r="E32" s="21"/>
      <c r="F32" s="52" t="s">
        <v>30</v>
      </c>
      <c r="G32" s="23" t="str">
        <f>IF(ISERROR(VLOOKUP(B32,祝日!$B$2:$D$101,3,0)),"",VLOOKUP(B32,祝日!$B$2:$D$101,3,0))</f>
        <v/>
      </c>
    </row>
    <row r="33" spans="2:8" ht="18.75" customHeight="1">
      <c r="B33" s="19">
        <f t="shared" si="1"/>
        <v>45893</v>
      </c>
      <c r="C33" s="20" t="str">
        <f t="shared" si="0"/>
        <v>日</v>
      </c>
      <c r="D33" s="21" t="s">
        <v>9</v>
      </c>
      <c r="E33" s="21" t="s">
        <v>9</v>
      </c>
      <c r="F33" s="22"/>
      <c r="G33" s="23" t="str">
        <f>IF(ISERROR(VLOOKUP(B33,祝日!$B$2:$D$101,3,0)),"",VLOOKUP(B33,祝日!$B$2:$D$101,3,0))</f>
        <v/>
      </c>
    </row>
    <row r="34" spans="2:8" ht="18.75" customHeight="1">
      <c r="B34" s="19">
        <f t="shared" si="1"/>
        <v>45894</v>
      </c>
      <c r="C34" s="20" t="str">
        <f t="shared" si="0"/>
        <v>月</v>
      </c>
      <c r="D34" s="21"/>
      <c r="E34" s="21"/>
      <c r="F34" s="22"/>
      <c r="G34" s="23" t="str">
        <f>IF(ISERROR(VLOOKUP(B34,祝日!$B$2:$D$101,3,0)),"",VLOOKUP(B34,祝日!$B$2:$D$101,3,0))</f>
        <v/>
      </c>
    </row>
    <row r="35" spans="2:8" ht="18.75" customHeight="1">
      <c r="B35" s="19">
        <f t="shared" si="1"/>
        <v>45895</v>
      </c>
      <c r="C35" s="20" t="str">
        <f t="shared" si="0"/>
        <v>火</v>
      </c>
      <c r="D35" s="21"/>
      <c r="E35" s="21"/>
      <c r="F35" s="22"/>
      <c r="G35" s="23" t="str">
        <f>IF(ISERROR(VLOOKUP(B35,祝日!$B$2:$D$101,3,0)),"",VLOOKUP(B35,祝日!$B$2:$D$101,3,0))</f>
        <v/>
      </c>
    </row>
    <row r="36" spans="2:8" ht="18.75" customHeight="1">
      <c r="B36" s="19">
        <f t="shared" si="1"/>
        <v>45896</v>
      </c>
      <c r="C36" s="20" t="str">
        <f t="shared" si="0"/>
        <v>水</v>
      </c>
      <c r="D36" s="21"/>
      <c r="E36" s="21"/>
      <c r="F36" s="22"/>
      <c r="G36" s="23" t="str">
        <f>IF(ISERROR(VLOOKUP(B36,祝日!$B$2:$D$101,3,0)),"",VLOOKUP(B36,祝日!$B$2:$D$101,3,0))</f>
        <v/>
      </c>
    </row>
    <row r="37" spans="2:8" ht="18.75" customHeight="1">
      <c r="B37" s="19">
        <f t="shared" si="1"/>
        <v>45897</v>
      </c>
      <c r="C37" s="20" t="str">
        <f t="shared" si="0"/>
        <v>木</v>
      </c>
      <c r="D37" s="21"/>
      <c r="E37" s="21"/>
      <c r="F37" s="22"/>
      <c r="G37" s="23" t="str">
        <f>IF(ISERROR(VLOOKUP(B37,祝日!$B$2:$D$101,3,0)),"",VLOOKUP(B37,祝日!$B$2:$D$101,3,0))</f>
        <v/>
      </c>
    </row>
    <row r="38" spans="2:8" ht="18.75" customHeight="1">
      <c r="B38" s="19">
        <f>IF(B37=EOMONTH($B$10,0),"",B37+1)</f>
        <v>45898</v>
      </c>
      <c r="C38" s="20" t="str">
        <f t="shared" si="0"/>
        <v>金</v>
      </c>
      <c r="D38" s="21"/>
      <c r="E38" s="21"/>
      <c r="F38" s="22"/>
      <c r="G38" s="23" t="str">
        <f>IF(ISERROR(VLOOKUP(B38,祝日!$B$2:$D$101,3,0)),"",VLOOKUP(B38,祝日!$B$2:$D$101,3,0))</f>
        <v/>
      </c>
    </row>
    <row r="39" spans="2:8" ht="18.75" customHeight="1">
      <c r="B39" s="19">
        <f>IF(OR(B38="",B38=EOMONTH($B$10,0)),"",B38+1)</f>
        <v>45899</v>
      </c>
      <c r="C39" s="20" t="str">
        <f t="shared" si="0"/>
        <v>土</v>
      </c>
      <c r="D39" s="21" t="s">
        <v>9</v>
      </c>
      <c r="E39" s="21" t="s">
        <v>9</v>
      </c>
      <c r="F39" s="22" t="s">
        <v>31</v>
      </c>
      <c r="G39" s="23" t="str">
        <f>IF(ISERROR(VLOOKUP(B39,祝日!$B$2:$D$101,3,0)),"",VLOOKUP(B39,祝日!$B$2:$D$101,3,0))</f>
        <v/>
      </c>
    </row>
    <row r="40" spans="2:8" ht="18.75" customHeight="1">
      <c r="B40" s="24">
        <f>IF(OR(B39="",B39=EOMONTH($B$10,0)),"",B39+1)</f>
        <v>45900</v>
      </c>
      <c r="C40" s="25" t="str">
        <f t="shared" si="0"/>
        <v>日</v>
      </c>
      <c r="D40" s="26" t="s">
        <v>9</v>
      </c>
      <c r="E40" s="26" t="s">
        <v>9</v>
      </c>
      <c r="F40" s="27"/>
      <c r="G40" s="23" t="str">
        <f>IF(ISERROR(VLOOKUP(B40,祝日!$B$2:$D$101,3,0)),"",VLOOKUP(B40,祝日!$B$2:$D$101,3,0))</f>
        <v/>
      </c>
    </row>
    <row r="41" spans="2:8" s="9" customFormat="1" ht="18" customHeight="1">
      <c r="B41" s="28" t="s">
        <v>23</v>
      </c>
      <c r="C41" s="29"/>
      <c r="D41" s="30">
        <f>COUNTIF(D10:D40,"休")</f>
        <v>9</v>
      </c>
      <c r="E41" s="30">
        <f>COUNTIF(E10:E40,"休")+COUNTIF(E10:E40,"雨休")</f>
        <v>10</v>
      </c>
      <c r="F41" s="31"/>
      <c r="H41" s="32"/>
    </row>
    <row r="42" spans="2:8" s="9" customFormat="1">
      <c r="B42" s="29" t="s">
        <v>24</v>
      </c>
      <c r="C42" s="29"/>
      <c r="D42" s="30">
        <f>DAY(EOMONTH(L6,0))-COUNTIF(D10:D40,"ー")-COUNTIF(D10:D40,"夏休")-COUNTIF(D10:D40,"年末年始休")-COUNTIF(D10:D40,"工場製作")-COUNTIF(D10:D40,"その他休")</f>
        <v>24</v>
      </c>
      <c r="E42" s="30">
        <f>DAY(EOMONTH(L6,0))-COUNTIF(E10:E40,"ー")-COUNTIF(E10:E40,"夏休")-COUNTIF(E10:E40,"年末年始休")-COUNTIF(E10:E40,"工場製作")-COUNTIF(E10:E40,"その他休")</f>
        <v>24</v>
      </c>
    </row>
    <row r="43" spans="2:8" s="9" customFormat="1">
      <c r="B43" s="9" t="s">
        <v>32</v>
      </c>
      <c r="D43" s="33">
        <f>D41/D42</f>
        <v>0.375</v>
      </c>
      <c r="E43" s="33">
        <f>E41/E42</f>
        <v>0.41666666666666669</v>
      </c>
    </row>
    <row r="44" spans="2:8" s="9" customFormat="1"/>
    <row r="45" spans="2:8" s="9" customFormat="1"/>
    <row r="46" spans="2:8" s="9" customFormat="1"/>
    <row r="47" spans="2:8" s="9" customFormat="1"/>
    <row r="48" spans="2:8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</sheetData>
  <phoneticPr fontId="10"/>
  <conditionalFormatting sqref="B10:D33 B34:F40 F32:F33 E10:F31">
    <cfRule type="expression" dxfId="8" priority="7">
      <formula>$G10&lt;&gt;""</formula>
    </cfRule>
    <cfRule type="expression" dxfId="7" priority="8">
      <formula>$C10="日"</formula>
    </cfRule>
    <cfRule type="expression" dxfId="6" priority="9">
      <formula>$C10="土"</formula>
    </cfRule>
  </conditionalFormatting>
  <conditionalFormatting sqref="E32">
    <cfRule type="expression" dxfId="5" priority="4">
      <formula>$G32&lt;&gt;""</formula>
    </cfRule>
    <cfRule type="expression" dxfId="4" priority="5">
      <formula>$C32="日"</formula>
    </cfRule>
    <cfRule type="expression" dxfId="3" priority="6">
      <formula>$C32="土"</formula>
    </cfRule>
  </conditionalFormatting>
  <conditionalFormatting sqref="E33">
    <cfRule type="expression" dxfId="2" priority="1">
      <formula>$G33&lt;&gt;""</formula>
    </cfRule>
    <cfRule type="expression" dxfId="1" priority="2">
      <formula>$C33="日"</formula>
    </cfRule>
    <cfRule type="expression" dxfId="0" priority="3">
      <formula>$C33="土"</formula>
    </cfRule>
  </conditionalFormatting>
  <dataValidations count="1">
    <dataValidation type="list" allowBlank="1" showInputMessage="1" showErrorMessage="1" sqref="D10:E40" xr:uid="{00000000-0002-0000-0100-000000000000}">
      <formula1>$K$5:$K$12</formula1>
    </dataValidation>
  </dataValidations>
  <pageMargins left="0.39305555555555599" right="0.39305555555555599" top="0.59027777777777801" bottom="0.59027777777777801" header="0.31458333333333299" footer="0.31458333333333299"/>
  <pageSetup paperSize="9" scale="68" orientation="portrait" cellComments="asDisplayed" r:id="rId1"/>
  <headerFooter>
    <oddHeader>&amp;R&amp;"ＭＳ 明朝,標準"&amp;12別紙３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01"/>
  <sheetViews>
    <sheetView topLeftCell="A88" workbookViewId="0">
      <selection activeCell="E104" sqref="E104"/>
    </sheetView>
  </sheetViews>
  <sheetFormatPr defaultColWidth="9" defaultRowHeight="18.75"/>
  <cols>
    <col min="1" max="1" width="4.375" customWidth="1"/>
    <col min="2" max="2" width="9.25" customWidth="1"/>
    <col min="3" max="3" width="3.375" customWidth="1"/>
    <col min="4" max="4" width="13" customWidth="1"/>
  </cols>
  <sheetData>
    <row r="2" spans="1:4" ht="18.75" customHeight="1">
      <c r="A2" s="54" t="s">
        <v>54</v>
      </c>
      <c r="B2" s="1">
        <v>44315</v>
      </c>
      <c r="C2" s="1" t="str">
        <f>TEXT(B2,"aaa")</f>
        <v>木</v>
      </c>
      <c r="D2" s="2" t="s">
        <v>33</v>
      </c>
    </row>
    <row r="3" spans="1:4">
      <c r="A3" s="55"/>
      <c r="B3" s="3">
        <v>44319</v>
      </c>
      <c r="C3" s="3" t="str">
        <f t="shared" ref="C3:C37" si="0">TEXT(B3,"aaa")</f>
        <v>月</v>
      </c>
      <c r="D3" s="45" t="s">
        <v>38</v>
      </c>
    </row>
    <row r="4" spans="1:4">
      <c r="A4" s="55"/>
      <c r="B4" s="3">
        <v>44320</v>
      </c>
      <c r="C4" s="3" t="str">
        <f t="shared" si="0"/>
        <v>火</v>
      </c>
      <c r="D4" s="45" t="s">
        <v>39</v>
      </c>
    </row>
    <row r="5" spans="1:4">
      <c r="A5" s="55"/>
      <c r="B5" s="3">
        <v>44321</v>
      </c>
      <c r="C5" s="3" t="str">
        <f t="shared" si="0"/>
        <v>水</v>
      </c>
      <c r="D5" s="45" t="s">
        <v>40</v>
      </c>
    </row>
    <row r="6" spans="1:4">
      <c r="A6" s="55"/>
      <c r="B6" s="3">
        <v>44399</v>
      </c>
      <c r="C6" s="3" t="str">
        <f t="shared" si="0"/>
        <v>木</v>
      </c>
      <c r="D6" s="45" t="s">
        <v>41</v>
      </c>
    </row>
    <row r="7" spans="1:4">
      <c r="A7" s="55"/>
      <c r="B7" s="3">
        <v>44400</v>
      </c>
      <c r="C7" s="3" t="str">
        <f t="shared" si="0"/>
        <v>金</v>
      </c>
      <c r="D7" s="45" t="s">
        <v>42</v>
      </c>
    </row>
    <row r="8" spans="1:4">
      <c r="A8" s="55"/>
      <c r="B8" s="3">
        <v>44416</v>
      </c>
      <c r="C8" s="3" t="str">
        <f t="shared" si="0"/>
        <v>日</v>
      </c>
      <c r="D8" s="4" t="s">
        <v>37</v>
      </c>
    </row>
    <row r="9" spans="1:4">
      <c r="A9" s="55"/>
      <c r="B9" s="3">
        <v>44417</v>
      </c>
      <c r="C9" s="3" t="str">
        <f t="shared" si="0"/>
        <v>月</v>
      </c>
      <c r="D9" s="45" t="s">
        <v>43</v>
      </c>
    </row>
    <row r="10" spans="1:4">
      <c r="A10" s="55"/>
      <c r="B10" s="3">
        <v>44459</v>
      </c>
      <c r="C10" s="3" t="str">
        <f t="shared" si="0"/>
        <v>月</v>
      </c>
      <c r="D10" s="45" t="s">
        <v>44</v>
      </c>
    </row>
    <row r="11" spans="1:4">
      <c r="A11" s="55"/>
      <c r="B11" s="3">
        <v>44462</v>
      </c>
      <c r="C11" s="3" t="str">
        <f t="shared" si="0"/>
        <v>木</v>
      </c>
      <c r="D11" s="45" t="s">
        <v>45</v>
      </c>
    </row>
    <row r="12" spans="1:4">
      <c r="A12" s="55"/>
      <c r="B12" s="3">
        <v>44503</v>
      </c>
      <c r="C12" s="3" t="str">
        <f t="shared" si="0"/>
        <v>水</v>
      </c>
      <c r="D12" s="45" t="s">
        <v>46</v>
      </c>
    </row>
    <row r="13" spans="1:4">
      <c r="A13" s="55"/>
      <c r="B13" s="3">
        <v>44523</v>
      </c>
      <c r="C13" s="3" t="str">
        <f t="shared" si="0"/>
        <v>火</v>
      </c>
      <c r="D13" s="45" t="s">
        <v>47</v>
      </c>
    </row>
    <row r="14" spans="1:4">
      <c r="A14" s="55"/>
      <c r="B14" s="3">
        <v>44562</v>
      </c>
      <c r="C14" s="3" t="str">
        <f t="shared" si="0"/>
        <v>土</v>
      </c>
      <c r="D14" s="45" t="s">
        <v>48</v>
      </c>
    </row>
    <row r="15" spans="1:4">
      <c r="A15" s="55"/>
      <c r="B15" s="3">
        <v>44571</v>
      </c>
      <c r="C15" s="3" t="str">
        <f t="shared" si="0"/>
        <v>月</v>
      </c>
      <c r="D15" s="45" t="s">
        <v>49</v>
      </c>
    </row>
    <row r="16" spans="1:4">
      <c r="A16" s="55"/>
      <c r="B16" s="3">
        <v>44603</v>
      </c>
      <c r="C16" s="3" t="str">
        <f t="shared" si="0"/>
        <v>金</v>
      </c>
      <c r="D16" s="45" t="s">
        <v>50</v>
      </c>
    </row>
    <row r="17" spans="1:4">
      <c r="A17" s="55"/>
      <c r="B17" s="3">
        <v>44615</v>
      </c>
      <c r="C17" s="3" t="str">
        <f t="shared" si="0"/>
        <v>水</v>
      </c>
      <c r="D17" s="45" t="s">
        <v>51</v>
      </c>
    </row>
    <row r="18" spans="1:4">
      <c r="A18" s="55"/>
      <c r="B18" s="3">
        <v>44641</v>
      </c>
      <c r="C18" s="3" t="str">
        <f t="shared" si="0"/>
        <v>月</v>
      </c>
      <c r="D18" s="45" t="s">
        <v>52</v>
      </c>
    </row>
    <row r="19" spans="1:4">
      <c r="A19" s="55"/>
      <c r="B19" s="3"/>
      <c r="C19" s="3"/>
      <c r="D19" s="4"/>
    </row>
    <row r="20" spans="1:4">
      <c r="A20" s="56"/>
      <c r="B20" s="5"/>
      <c r="C20" s="5"/>
      <c r="D20" s="6"/>
    </row>
    <row r="21" spans="1:4">
      <c r="A21" s="54" t="s">
        <v>55</v>
      </c>
      <c r="B21" s="46">
        <v>44680</v>
      </c>
      <c r="C21" s="1" t="str">
        <f t="shared" si="0"/>
        <v>金</v>
      </c>
      <c r="D21" s="2" t="s">
        <v>33</v>
      </c>
    </row>
    <row r="22" spans="1:4">
      <c r="A22" s="55"/>
      <c r="B22" s="3">
        <v>44684</v>
      </c>
      <c r="C22" s="3" t="str">
        <f t="shared" si="0"/>
        <v>火</v>
      </c>
      <c r="D22" s="45" t="s">
        <v>38</v>
      </c>
    </row>
    <row r="23" spans="1:4">
      <c r="A23" s="55"/>
      <c r="B23" s="3">
        <v>44685</v>
      </c>
      <c r="C23" s="3" t="str">
        <f t="shared" si="0"/>
        <v>水</v>
      </c>
      <c r="D23" s="45" t="s">
        <v>39</v>
      </c>
    </row>
    <row r="24" spans="1:4">
      <c r="A24" s="55"/>
      <c r="B24" s="3">
        <v>44686</v>
      </c>
      <c r="C24" s="3" t="str">
        <f t="shared" si="0"/>
        <v>木</v>
      </c>
      <c r="D24" s="45" t="s">
        <v>40</v>
      </c>
    </row>
    <row r="25" spans="1:4">
      <c r="A25" s="55"/>
      <c r="B25" s="3">
        <v>44760</v>
      </c>
      <c r="C25" s="3" t="str">
        <f t="shared" si="0"/>
        <v>月</v>
      </c>
      <c r="D25" s="45" t="s">
        <v>41</v>
      </c>
    </row>
    <row r="26" spans="1:4">
      <c r="A26" s="55"/>
      <c r="B26" s="3">
        <v>44784</v>
      </c>
      <c r="C26" s="3" t="str">
        <f t="shared" si="0"/>
        <v>木</v>
      </c>
      <c r="D26" s="45" t="s">
        <v>53</v>
      </c>
    </row>
    <row r="27" spans="1:4">
      <c r="A27" s="55"/>
      <c r="B27" s="3">
        <v>44823</v>
      </c>
      <c r="C27" s="3" t="str">
        <f t="shared" si="0"/>
        <v>月</v>
      </c>
      <c r="D27" s="45" t="s">
        <v>44</v>
      </c>
    </row>
    <row r="28" spans="1:4">
      <c r="A28" s="55"/>
      <c r="B28" s="3">
        <v>44827</v>
      </c>
      <c r="C28" s="3" t="str">
        <f t="shared" si="0"/>
        <v>金</v>
      </c>
      <c r="D28" s="45" t="s">
        <v>45</v>
      </c>
    </row>
    <row r="29" spans="1:4">
      <c r="A29" s="55"/>
      <c r="B29" s="3">
        <v>44844</v>
      </c>
      <c r="C29" s="3" t="str">
        <f t="shared" si="0"/>
        <v>月</v>
      </c>
      <c r="D29" s="45" t="s">
        <v>42</v>
      </c>
    </row>
    <row r="30" spans="1:4">
      <c r="A30" s="55"/>
      <c r="B30" s="47">
        <v>44868</v>
      </c>
      <c r="C30" s="3" t="str">
        <f t="shared" si="0"/>
        <v>木</v>
      </c>
      <c r="D30" s="45" t="s">
        <v>46</v>
      </c>
    </row>
    <row r="31" spans="1:4">
      <c r="A31" s="55"/>
      <c r="B31" s="3">
        <v>44888</v>
      </c>
      <c r="C31" s="3" t="str">
        <f t="shared" si="0"/>
        <v>水</v>
      </c>
      <c r="D31" s="45" t="s">
        <v>47</v>
      </c>
    </row>
    <row r="32" spans="1:4">
      <c r="A32" s="55"/>
      <c r="B32" s="3">
        <v>44927</v>
      </c>
      <c r="C32" s="3" t="str">
        <f t="shared" si="0"/>
        <v>日</v>
      </c>
      <c r="D32" s="45" t="s">
        <v>48</v>
      </c>
    </row>
    <row r="33" spans="1:4">
      <c r="A33" s="55"/>
      <c r="B33" s="47">
        <v>44928</v>
      </c>
      <c r="C33" s="3" t="str">
        <f t="shared" si="0"/>
        <v>月</v>
      </c>
      <c r="D33" s="45" t="s">
        <v>43</v>
      </c>
    </row>
    <row r="34" spans="1:4">
      <c r="A34" s="55"/>
      <c r="B34" s="3">
        <v>44935</v>
      </c>
      <c r="C34" s="3" t="str">
        <f t="shared" si="0"/>
        <v>月</v>
      </c>
      <c r="D34" s="45" t="s">
        <v>49</v>
      </c>
    </row>
    <row r="35" spans="1:4">
      <c r="A35" s="55"/>
      <c r="B35" s="3">
        <v>44968</v>
      </c>
      <c r="C35" s="3" t="str">
        <f t="shared" si="0"/>
        <v>土</v>
      </c>
      <c r="D35" s="45" t="s">
        <v>50</v>
      </c>
    </row>
    <row r="36" spans="1:4">
      <c r="A36" s="55"/>
      <c r="B36" s="3">
        <v>44980</v>
      </c>
      <c r="C36" s="3" t="str">
        <f t="shared" si="0"/>
        <v>木</v>
      </c>
      <c r="D36" s="45" t="s">
        <v>51</v>
      </c>
    </row>
    <row r="37" spans="1:4">
      <c r="A37" s="55"/>
      <c r="B37" s="3">
        <v>45006</v>
      </c>
      <c r="C37" s="3" t="str">
        <f t="shared" si="0"/>
        <v>火</v>
      </c>
      <c r="D37" s="45" t="s">
        <v>52</v>
      </c>
    </row>
    <row r="38" spans="1:4">
      <c r="A38" s="55"/>
      <c r="B38" s="3"/>
      <c r="C38" s="3"/>
      <c r="D38" s="4"/>
    </row>
    <row r="39" spans="1:4">
      <c r="A39" s="55"/>
      <c r="B39" s="3"/>
      <c r="C39" s="3"/>
      <c r="D39" s="4"/>
    </row>
    <row r="40" spans="1:4">
      <c r="A40" s="55"/>
      <c r="B40" s="3"/>
      <c r="C40" s="3"/>
      <c r="D40" s="4"/>
    </row>
    <row r="41" spans="1:4">
      <c r="A41" s="55"/>
      <c r="B41" s="3"/>
      <c r="C41" s="3"/>
      <c r="D41" s="4"/>
    </row>
    <row r="42" spans="1:4">
      <c r="A42" s="55"/>
      <c r="B42" s="3"/>
      <c r="C42" s="3"/>
      <c r="D42" s="4"/>
    </row>
    <row r="43" spans="1:4">
      <c r="A43" s="55"/>
      <c r="B43" s="3"/>
      <c r="C43" s="3"/>
      <c r="D43" s="4"/>
    </row>
    <row r="44" spans="1:4">
      <c r="A44" s="57"/>
      <c r="B44" s="7"/>
      <c r="C44" s="7"/>
      <c r="D44" s="8"/>
    </row>
    <row r="45" spans="1:4">
      <c r="A45" s="54" t="s">
        <v>56</v>
      </c>
      <c r="B45" s="1">
        <v>45045</v>
      </c>
      <c r="C45" s="1" t="str">
        <f t="shared" ref="C45" si="1">TEXT(B45,"aaa")</f>
        <v>土</v>
      </c>
      <c r="D45" s="2" t="s">
        <v>33</v>
      </c>
    </row>
    <row r="46" spans="1:4">
      <c r="A46" s="55"/>
      <c r="B46" s="3">
        <v>45049</v>
      </c>
      <c r="C46" s="3" t="str">
        <f t="shared" ref="C46:C61" si="2">TEXT(B46,"aaa")</f>
        <v>水</v>
      </c>
      <c r="D46" s="4" t="s">
        <v>34</v>
      </c>
    </row>
    <row r="47" spans="1:4">
      <c r="A47" s="55"/>
      <c r="B47" s="3">
        <v>45050</v>
      </c>
      <c r="C47" s="3" t="str">
        <f t="shared" si="2"/>
        <v>木</v>
      </c>
      <c r="D47" s="4" t="s">
        <v>35</v>
      </c>
    </row>
    <row r="48" spans="1:4">
      <c r="A48" s="55"/>
      <c r="B48" s="3">
        <v>45051</v>
      </c>
      <c r="C48" s="3" t="str">
        <f t="shared" si="2"/>
        <v>金</v>
      </c>
      <c r="D48" s="4" t="s">
        <v>36</v>
      </c>
    </row>
    <row r="49" spans="1:4">
      <c r="A49" s="55"/>
      <c r="B49" s="47">
        <v>45124</v>
      </c>
      <c r="C49" s="3" t="str">
        <f t="shared" si="2"/>
        <v>月</v>
      </c>
      <c r="D49" s="45" t="s">
        <v>41</v>
      </c>
    </row>
    <row r="50" spans="1:4">
      <c r="A50" s="55"/>
      <c r="B50" s="47">
        <v>45149</v>
      </c>
      <c r="C50" s="3" t="str">
        <f t="shared" ref="C50" si="3">TEXT(B50,"aaa")</f>
        <v>金</v>
      </c>
      <c r="D50" s="45" t="s">
        <v>53</v>
      </c>
    </row>
    <row r="51" spans="1:4">
      <c r="A51" s="55"/>
      <c r="B51" s="3">
        <v>45187</v>
      </c>
      <c r="C51" s="3" t="str">
        <f t="shared" si="2"/>
        <v>月</v>
      </c>
      <c r="D51" s="45" t="s">
        <v>44</v>
      </c>
    </row>
    <row r="52" spans="1:4">
      <c r="A52" s="55"/>
      <c r="B52" s="3">
        <v>45192</v>
      </c>
      <c r="C52" s="3" t="str">
        <f t="shared" si="2"/>
        <v>土</v>
      </c>
      <c r="D52" s="45" t="s">
        <v>45</v>
      </c>
    </row>
    <row r="53" spans="1:4">
      <c r="A53" s="55"/>
      <c r="B53" s="3">
        <v>45208</v>
      </c>
      <c r="C53" s="3" t="str">
        <f t="shared" si="2"/>
        <v>月</v>
      </c>
      <c r="D53" s="45" t="s">
        <v>42</v>
      </c>
    </row>
    <row r="54" spans="1:4">
      <c r="A54" s="55"/>
      <c r="B54" s="3">
        <v>45233</v>
      </c>
      <c r="C54" s="3" t="str">
        <f t="shared" si="2"/>
        <v>金</v>
      </c>
      <c r="D54" s="45" t="s">
        <v>46</v>
      </c>
    </row>
    <row r="55" spans="1:4">
      <c r="A55" s="55"/>
      <c r="B55" s="3">
        <v>45253</v>
      </c>
      <c r="C55" s="3" t="str">
        <f t="shared" si="2"/>
        <v>木</v>
      </c>
      <c r="D55" s="45" t="s">
        <v>47</v>
      </c>
    </row>
    <row r="56" spans="1:4">
      <c r="A56" s="55"/>
      <c r="B56" s="3">
        <v>45292</v>
      </c>
      <c r="C56" s="3" t="str">
        <f t="shared" si="2"/>
        <v>月</v>
      </c>
      <c r="D56" s="45" t="s">
        <v>48</v>
      </c>
    </row>
    <row r="57" spans="1:4">
      <c r="A57" s="57"/>
      <c r="B57" s="3">
        <v>45299</v>
      </c>
      <c r="C57" s="3" t="str">
        <f t="shared" si="2"/>
        <v>月</v>
      </c>
      <c r="D57" s="45" t="s">
        <v>49</v>
      </c>
    </row>
    <row r="58" spans="1:4">
      <c r="A58" s="57"/>
      <c r="B58" s="3">
        <v>45333</v>
      </c>
      <c r="C58" s="3" t="str">
        <f t="shared" si="2"/>
        <v>日</v>
      </c>
      <c r="D58" s="45" t="s">
        <v>50</v>
      </c>
    </row>
    <row r="59" spans="1:4">
      <c r="A59" s="57"/>
      <c r="B59" s="3">
        <v>45334</v>
      </c>
      <c r="C59" s="3" t="str">
        <f t="shared" si="2"/>
        <v>月</v>
      </c>
      <c r="D59" s="45" t="s">
        <v>43</v>
      </c>
    </row>
    <row r="60" spans="1:4">
      <c r="A60" s="57"/>
      <c r="B60" s="3">
        <v>45345</v>
      </c>
      <c r="C60" s="3" t="str">
        <f t="shared" si="2"/>
        <v>金</v>
      </c>
      <c r="D60" s="45" t="s">
        <v>51</v>
      </c>
    </row>
    <row r="61" spans="1:4">
      <c r="A61" s="57"/>
      <c r="B61" s="3">
        <v>45371</v>
      </c>
      <c r="C61" s="3" t="str">
        <f t="shared" si="2"/>
        <v>水</v>
      </c>
      <c r="D61" s="48" t="s">
        <v>52</v>
      </c>
    </row>
    <row r="62" spans="1:4">
      <c r="A62" s="56"/>
      <c r="B62" s="5"/>
      <c r="C62" s="5"/>
      <c r="D62" s="6"/>
    </row>
    <row r="63" spans="1:4">
      <c r="A63" s="54" t="s">
        <v>57</v>
      </c>
      <c r="B63" s="1">
        <v>45411</v>
      </c>
      <c r="C63" s="1" t="str">
        <f>TEXT(B63,"aaa")</f>
        <v>月</v>
      </c>
      <c r="D63" s="2" t="s">
        <v>33</v>
      </c>
    </row>
    <row r="64" spans="1:4">
      <c r="A64" s="55"/>
      <c r="B64" s="3">
        <v>45415</v>
      </c>
      <c r="C64" s="3" t="str">
        <f t="shared" ref="C64:C66" si="4">TEXT(B64,"aaa")</f>
        <v>金</v>
      </c>
      <c r="D64" s="4" t="s">
        <v>34</v>
      </c>
    </row>
    <row r="65" spans="1:4">
      <c r="A65" s="55"/>
      <c r="B65" s="3">
        <v>45416</v>
      </c>
      <c r="C65" s="3" t="str">
        <f t="shared" si="4"/>
        <v>土</v>
      </c>
      <c r="D65" s="4" t="s">
        <v>35</v>
      </c>
    </row>
    <row r="66" spans="1:4">
      <c r="A66" s="55"/>
      <c r="B66" s="3">
        <v>45417</v>
      </c>
      <c r="C66" s="3" t="str">
        <f t="shared" si="4"/>
        <v>日</v>
      </c>
      <c r="D66" s="4" t="s">
        <v>36</v>
      </c>
    </row>
    <row r="67" spans="1:4">
      <c r="A67" s="55"/>
      <c r="B67" s="3">
        <v>45418</v>
      </c>
      <c r="C67" s="3" t="str">
        <f t="shared" ref="C67:C101" si="5">TEXT(B67,"aaa")</f>
        <v>月</v>
      </c>
      <c r="D67" s="45" t="s">
        <v>43</v>
      </c>
    </row>
    <row r="68" spans="1:4">
      <c r="A68" s="55"/>
      <c r="B68" s="3">
        <v>45488</v>
      </c>
      <c r="C68" s="3" t="str">
        <f t="shared" si="5"/>
        <v>月</v>
      </c>
      <c r="D68" s="45" t="s">
        <v>41</v>
      </c>
    </row>
    <row r="69" spans="1:4">
      <c r="A69" s="55"/>
      <c r="B69" s="3">
        <v>45515</v>
      </c>
      <c r="C69" s="3" t="str">
        <f t="shared" si="5"/>
        <v>日</v>
      </c>
      <c r="D69" s="45" t="s">
        <v>53</v>
      </c>
    </row>
    <row r="70" spans="1:4">
      <c r="A70" s="55"/>
      <c r="B70" s="3">
        <v>45516</v>
      </c>
      <c r="C70" s="3" t="str">
        <f t="shared" si="5"/>
        <v>月</v>
      </c>
      <c r="D70" s="45" t="s">
        <v>43</v>
      </c>
    </row>
    <row r="71" spans="1:4">
      <c r="A71" s="55"/>
      <c r="B71" s="3">
        <v>45551</v>
      </c>
      <c r="C71" s="3" t="str">
        <f t="shared" si="5"/>
        <v>月</v>
      </c>
      <c r="D71" s="45" t="s">
        <v>44</v>
      </c>
    </row>
    <row r="72" spans="1:4">
      <c r="A72" s="55"/>
      <c r="B72" s="3">
        <v>45557</v>
      </c>
      <c r="C72" s="3" t="str">
        <f t="shared" si="5"/>
        <v>日</v>
      </c>
      <c r="D72" s="45" t="s">
        <v>45</v>
      </c>
    </row>
    <row r="73" spans="1:4">
      <c r="A73" s="55"/>
      <c r="B73" s="3">
        <v>45558</v>
      </c>
      <c r="C73" s="3" t="str">
        <f t="shared" si="5"/>
        <v>月</v>
      </c>
      <c r="D73" s="45" t="s">
        <v>43</v>
      </c>
    </row>
    <row r="74" spans="1:4">
      <c r="A74" s="57"/>
      <c r="B74" s="3">
        <v>45579</v>
      </c>
      <c r="C74" s="3" t="str">
        <f t="shared" si="5"/>
        <v>月</v>
      </c>
      <c r="D74" s="45" t="s">
        <v>42</v>
      </c>
    </row>
    <row r="75" spans="1:4">
      <c r="A75" s="57"/>
      <c r="B75" s="3">
        <v>45599</v>
      </c>
      <c r="C75" s="3" t="str">
        <f t="shared" si="5"/>
        <v>日</v>
      </c>
      <c r="D75" s="45" t="s">
        <v>46</v>
      </c>
    </row>
    <row r="76" spans="1:4">
      <c r="A76" s="57"/>
      <c r="B76" s="3">
        <v>45600</v>
      </c>
      <c r="C76" s="3" t="str">
        <f t="shared" si="5"/>
        <v>月</v>
      </c>
      <c r="D76" s="45" t="s">
        <v>43</v>
      </c>
    </row>
    <row r="77" spans="1:4">
      <c r="A77" s="57"/>
      <c r="B77" s="3">
        <v>45619</v>
      </c>
      <c r="C77" s="3" t="str">
        <f t="shared" si="5"/>
        <v>土</v>
      </c>
      <c r="D77" s="48" t="s">
        <v>47</v>
      </c>
    </row>
    <row r="78" spans="1:4">
      <c r="A78" s="57"/>
      <c r="B78" s="3">
        <v>45658</v>
      </c>
      <c r="C78" s="3" t="str">
        <f t="shared" si="5"/>
        <v>水</v>
      </c>
      <c r="D78" s="48" t="s">
        <v>48</v>
      </c>
    </row>
    <row r="79" spans="1:4">
      <c r="A79" s="57"/>
      <c r="B79" s="7">
        <v>45670</v>
      </c>
      <c r="C79" s="7" t="str">
        <f t="shared" si="5"/>
        <v>月</v>
      </c>
      <c r="D79" s="48" t="s">
        <v>49</v>
      </c>
    </row>
    <row r="80" spans="1:4">
      <c r="A80" s="57"/>
      <c r="B80" s="7">
        <v>45699</v>
      </c>
      <c r="C80" s="7" t="str">
        <f t="shared" si="5"/>
        <v>火</v>
      </c>
      <c r="D80" s="48" t="s">
        <v>50</v>
      </c>
    </row>
    <row r="81" spans="1:4">
      <c r="A81" s="57"/>
      <c r="B81" s="7">
        <v>45711</v>
      </c>
      <c r="C81" s="7" t="str">
        <f t="shared" si="5"/>
        <v>日</v>
      </c>
      <c r="D81" s="48" t="s">
        <v>51</v>
      </c>
    </row>
    <row r="82" spans="1:4">
      <c r="A82" s="57"/>
      <c r="B82" s="7">
        <v>45712</v>
      </c>
      <c r="C82" s="7" t="str">
        <f t="shared" si="5"/>
        <v>月</v>
      </c>
      <c r="D82" s="48" t="s">
        <v>43</v>
      </c>
    </row>
    <row r="83" spans="1:4" ht="19.5" thickBot="1">
      <c r="A83" s="56"/>
      <c r="B83" s="5">
        <v>45736</v>
      </c>
      <c r="C83" s="5" t="str">
        <f t="shared" si="5"/>
        <v>木</v>
      </c>
      <c r="D83" s="49" t="s">
        <v>52</v>
      </c>
    </row>
    <row r="84" spans="1:4">
      <c r="A84" s="54" t="s">
        <v>60</v>
      </c>
      <c r="B84" s="7">
        <v>45776</v>
      </c>
      <c r="C84" s="53" t="str">
        <f t="shared" si="5"/>
        <v>火</v>
      </c>
      <c r="D84" s="2" t="s">
        <v>33</v>
      </c>
    </row>
    <row r="85" spans="1:4">
      <c r="A85" s="55"/>
      <c r="B85" s="7">
        <v>45780</v>
      </c>
      <c r="C85" s="53" t="str">
        <f t="shared" si="5"/>
        <v>土</v>
      </c>
      <c r="D85" s="4" t="s">
        <v>34</v>
      </c>
    </row>
    <row r="86" spans="1:4">
      <c r="A86" s="55"/>
      <c r="B86" s="7">
        <v>45781</v>
      </c>
      <c r="C86" s="53" t="str">
        <f t="shared" si="5"/>
        <v>日</v>
      </c>
      <c r="D86" s="4" t="s">
        <v>35</v>
      </c>
    </row>
    <row r="87" spans="1:4">
      <c r="A87" s="55"/>
      <c r="B87" s="7">
        <v>45782</v>
      </c>
      <c r="C87" s="53" t="str">
        <f t="shared" si="5"/>
        <v>月</v>
      </c>
      <c r="D87" s="4" t="s">
        <v>36</v>
      </c>
    </row>
    <row r="88" spans="1:4">
      <c r="A88" s="55"/>
      <c r="B88" s="7">
        <v>45783</v>
      </c>
      <c r="C88" s="53" t="str">
        <f t="shared" si="5"/>
        <v>火</v>
      </c>
      <c r="D88" s="45" t="s">
        <v>43</v>
      </c>
    </row>
    <row r="89" spans="1:4">
      <c r="A89" s="55"/>
      <c r="B89" s="7">
        <v>45859</v>
      </c>
      <c r="C89" s="53" t="str">
        <f t="shared" si="5"/>
        <v>月</v>
      </c>
      <c r="D89" s="45" t="s">
        <v>41</v>
      </c>
    </row>
    <row r="90" spans="1:4">
      <c r="A90" s="55"/>
      <c r="B90" s="7">
        <v>45880</v>
      </c>
      <c r="C90" s="53" t="str">
        <f t="shared" si="5"/>
        <v>月</v>
      </c>
      <c r="D90" s="45" t="s">
        <v>53</v>
      </c>
    </row>
    <row r="91" spans="1:4">
      <c r="A91" s="55"/>
      <c r="B91" s="7">
        <v>45915</v>
      </c>
      <c r="C91" s="53" t="str">
        <f t="shared" si="5"/>
        <v>月</v>
      </c>
      <c r="D91" s="45" t="s">
        <v>44</v>
      </c>
    </row>
    <row r="92" spans="1:4">
      <c r="A92" s="55"/>
      <c r="B92" s="7">
        <v>45923</v>
      </c>
      <c r="C92" s="53" t="str">
        <f t="shared" si="5"/>
        <v>火</v>
      </c>
      <c r="D92" s="45" t="s">
        <v>45</v>
      </c>
    </row>
    <row r="93" spans="1:4">
      <c r="A93" s="55"/>
      <c r="B93" s="7">
        <v>45943</v>
      </c>
      <c r="C93" s="53" t="str">
        <f t="shared" si="5"/>
        <v>月</v>
      </c>
      <c r="D93" s="45" t="s">
        <v>42</v>
      </c>
    </row>
    <row r="94" spans="1:4">
      <c r="A94" s="55"/>
      <c r="B94" s="7">
        <v>45964</v>
      </c>
      <c r="C94" s="53" t="str">
        <f t="shared" si="5"/>
        <v>月</v>
      </c>
      <c r="D94" s="45" t="s">
        <v>46</v>
      </c>
    </row>
    <row r="95" spans="1:4">
      <c r="A95" s="57"/>
      <c r="B95" s="7">
        <v>45984</v>
      </c>
      <c r="C95" s="53" t="str">
        <f t="shared" si="5"/>
        <v>日</v>
      </c>
      <c r="D95" s="48" t="s">
        <v>47</v>
      </c>
    </row>
    <row r="96" spans="1:4">
      <c r="A96" s="57"/>
      <c r="B96" s="7">
        <v>45985</v>
      </c>
      <c r="C96" s="53" t="str">
        <f t="shared" si="5"/>
        <v>月</v>
      </c>
      <c r="D96" s="48" t="s">
        <v>43</v>
      </c>
    </row>
    <row r="97" spans="1:4">
      <c r="A97" s="57"/>
      <c r="B97" s="7">
        <v>46023</v>
      </c>
      <c r="C97" s="53" t="str">
        <f t="shared" si="5"/>
        <v>木</v>
      </c>
      <c r="D97" s="48" t="s">
        <v>48</v>
      </c>
    </row>
    <row r="98" spans="1:4">
      <c r="A98" s="57"/>
      <c r="B98" s="7">
        <v>46034</v>
      </c>
      <c r="C98" s="53" t="str">
        <f t="shared" si="5"/>
        <v>月</v>
      </c>
      <c r="D98" s="48" t="s">
        <v>49</v>
      </c>
    </row>
    <row r="99" spans="1:4">
      <c r="A99" s="57"/>
      <c r="B99" s="7">
        <v>46064</v>
      </c>
      <c r="C99" s="53" t="str">
        <f t="shared" si="5"/>
        <v>水</v>
      </c>
      <c r="D99" s="48" t="s">
        <v>50</v>
      </c>
    </row>
    <row r="100" spans="1:4">
      <c r="A100" s="57"/>
      <c r="B100" s="7">
        <v>46076</v>
      </c>
      <c r="C100" s="53" t="str">
        <f t="shared" si="5"/>
        <v>月</v>
      </c>
      <c r="D100" s="48" t="s">
        <v>51</v>
      </c>
    </row>
    <row r="101" spans="1:4" ht="19.5" thickBot="1">
      <c r="A101" s="57"/>
      <c r="B101" s="7">
        <v>46101</v>
      </c>
      <c r="C101" s="53" t="str">
        <f t="shared" si="5"/>
        <v>金</v>
      </c>
      <c r="D101" s="49" t="s">
        <v>52</v>
      </c>
    </row>
  </sheetData>
  <mergeCells count="5">
    <mergeCell ref="A2:A20"/>
    <mergeCell ref="A21:A44"/>
    <mergeCell ref="A45:A62"/>
    <mergeCell ref="A63:A83"/>
    <mergeCell ref="A84:A101"/>
  </mergeCells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★2025年版</vt:lpstr>
      <vt:lpstr>★2025年版記載例</vt:lpstr>
      <vt:lpstr>祝日</vt:lpstr>
      <vt:lpstr>★2025年版!Print_Area</vt:lpstr>
      <vt:lpstr>★2025年版記載例!Print_Area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富津市</cp:lastModifiedBy>
  <cp:lastPrinted>2025-02-25T04:37:08Z</cp:lastPrinted>
  <dcterms:created xsi:type="dcterms:W3CDTF">2017-12-13T00:12:00Z</dcterms:created>
  <dcterms:modified xsi:type="dcterms:W3CDTF">2025-02-25T04:50:29Z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1041-10.8.2.6704</vt:lpwstr>
  </property>
</Properties>
</file>