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申告書" sheetId="1" state="visible" r:id="rId2"/>
    <sheet name="書きかた" sheetId="2" state="visible" r:id="rId3"/>
  </sheets>
  <definedNames>
    <definedName function="false" hidden="false" localSheetId="0" name="_xlnm.Print_Area" vbProcedure="false">申告書!$A$1:$AI$103</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B38" authorId="0">
      <text>
        <r>
          <rPr>
            <b val="true"/>
            <sz val="9"/>
            <color rgb="FF000000"/>
            <rFont val="BIZ UDゴシック"/>
            <family val="3"/>
            <charset val="128"/>
          </rPr>
          <t xml:space="preserve">勤労学生控除：260,000円
障害者控除
　普　　通：260,000円
　特　　別：300,000円
　同居特別：530,000円</t>
        </r>
      </text>
    </comment>
    <comment ref="AB40" authorId="0">
      <text>
        <r>
          <rPr>
            <b val="true"/>
            <sz val="9"/>
            <color rgb="FF000000"/>
            <rFont val="BIZ UDゴシック"/>
            <family val="3"/>
            <charset val="128"/>
          </rPr>
          <t xml:space="preserve">一　　般：330,000円
特　　定：450,000円
老　　人：380,000円
同居老親：450,000円</t>
        </r>
      </text>
    </comment>
  </commentList>
</comments>
</file>

<file path=xl/sharedStrings.xml><?xml version="1.0" encoding="utf-8"?>
<sst xmlns="http://schemas.openxmlformats.org/spreadsheetml/2006/main" count="928" uniqueCount="646">
  <si>
    <t xml:space="preserve">令和</t>
  </si>
  <si>
    <t xml:space="preserve">年度</t>
  </si>
  <si>
    <t xml:space="preserve">市民税・県民税申告書</t>
  </si>
  <si>
    <t xml:space="preserve">表</t>
  </si>
  <si>
    <t xml:space="preserve">富津市長様</t>
  </si>
  <si>
    <t xml:space="preserve">現住所</t>
  </si>
  <si>
    <t xml:space="preserve">宛名番号</t>
  </si>
  <si>
    <t xml:space="preserve">-</t>
  </si>
  <si>
    <t xml:space="preserve">住所</t>
  </si>
  <si>
    <t xml:space="preserve">１月１日現在の住所</t>
  </si>
  <si>
    <t xml:space="preserve">個人番号</t>
  </si>
  <si>
    <t xml:space="preserve">元号</t>
  </si>
  <si>
    <t xml:space="preserve">大正</t>
  </si>
  <si>
    <t xml:space="preserve">年齢</t>
  </si>
  <si>
    <t xml:space="preserve">提出年月日</t>
  </si>
  <si>
    <t xml:space="preserve">フリガナ</t>
  </si>
  <si>
    <t xml:space="preserve">代理人欄</t>
  </si>
  <si>
    <t xml:space="preserve">氏名</t>
  </si>
  <si>
    <t xml:space="preserve">昭和</t>
  </si>
  <si>
    <t xml:space="preserve">年</t>
  </si>
  <si>
    <t xml:space="preserve">月</t>
  </si>
  <si>
    <t xml:space="preserve">日</t>
  </si>
  <si>
    <t xml:space="preserve">平成</t>
  </si>
  <si>
    <t xml:space="preserve">本人との続柄</t>
  </si>
  <si>
    <t xml:space="preserve">電話番号</t>
  </si>
  <si>
    <t xml:space="preserve">生年月日</t>
  </si>
  <si>
    <t xml:space="preserve">・</t>
  </si>
  <si>
    <t xml:space="preserve">西暦</t>
  </si>
  <si>
    <r>
      <rPr>
        <sz val="11"/>
        <color rgb="FF000000"/>
        <rFont val="BIZ UDゴシック"/>
        <family val="3"/>
        <charset val="128"/>
      </rPr>
      <t xml:space="preserve">所得がなかった人の事項</t>
    </r>
    <r>
      <rPr>
        <sz val="9"/>
        <color rgb="FF000000"/>
        <rFont val="BIZ UDゴシック"/>
        <family val="3"/>
        <charset val="128"/>
      </rPr>
      <t xml:space="preserve">(該当する項目を選択してください)</t>
    </r>
  </si>
  <si>
    <t xml:space="preserve">１ 扶養されていた</t>
  </si>
  <si>
    <t xml:space="preserve">１　収入金額等</t>
  </si>
  <si>
    <t xml:space="preserve">事業</t>
  </si>
  <si>
    <t xml:space="preserve">営業等</t>
  </si>
  <si>
    <t xml:space="preserve">ア</t>
  </si>
  <si>
    <t xml:space="preserve">農業</t>
  </si>
  <si>
    <t xml:space="preserve">イ</t>
  </si>
  <si>
    <t xml:space="preserve">給与</t>
  </si>
  <si>
    <t xml:space="preserve">所得額</t>
  </si>
  <si>
    <t xml:space="preserve">３　所得から差し引かれる金額に関する事項</t>
  </si>
  <si>
    <t xml:space="preserve">不動産</t>
  </si>
  <si>
    <t xml:space="preserve">ウ</t>
  </si>
  <si>
    <t xml:space="preserve">⑬
社会保険料控除</t>
  </si>
  <si>
    <t xml:space="preserve">社会保険の種類</t>
  </si>
  <si>
    <t xml:space="preserve">支払った保険料</t>
  </si>
  <si>
    <t xml:space="preserve">利子</t>
  </si>
  <si>
    <t xml:space="preserve">エ</t>
  </si>
  <si>
    <t xml:space="preserve">所得金額調整控除</t>
  </si>
  <si>
    <t xml:space="preserve">配当</t>
  </si>
  <si>
    <t xml:space="preserve">オ</t>
  </si>
  <si>
    <t xml:space="preserve">子ども等</t>
  </si>
  <si>
    <t xml:space="preserve">カ</t>
  </si>
  <si>
    <t xml:space="preserve">雑</t>
  </si>
  <si>
    <t xml:space="preserve">公的年金等</t>
  </si>
  <si>
    <t xml:space="preserve">キ</t>
  </si>
  <si>
    <t xml:space="preserve">年金</t>
  </si>
  <si>
    <t xml:space="preserve">合計</t>
  </si>
  <si>
    <t xml:space="preserve">業務</t>
  </si>
  <si>
    <t xml:space="preserve">ク</t>
  </si>
  <si>
    <t xml:space="preserve">⑮
生命保険料控除</t>
  </si>
  <si>
    <t xml:space="preserve">新生命保険料の計</t>
  </si>
  <si>
    <t xml:space="preserve">旧生命保険料の計</t>
  </si>
  <si>
    <t xml:space="preserve">その他</t>
  </si>
  <si>
    <t xml:space="preserve">ケ</t>
  </si>
  <si>
    <t xml:space="preserve">総合譲渡</t>
  </si>
  <si>
    <t xml:space="preserve">短期</t>
  </si>
  <si>
    <t xml:space="preserve">コ</t>
  </si>
  <si>
    <t xml:space="preserve">新個人年金保険料の計</t>
  </si>
  <si>
    <t xml:space="preserve">旧個人年金保険料の計</t>
  </si>
  <si>
    <t xml:space="preserve">長期</t>
  </si>
  <si>
    <t xml:space="preserve">サ</t>
  </si>
  <si>
    <t xml:space="preserve">一時</t>
  </si>
  <si>
    <t xml:space="preserve">シ</t>
  </si>
  <si>
    <t xml:space="preserve">介護医療保険料の計</t>
  </si>
  <si>
    <t xml:space="preserve">２　所得金額</t>
  </si>
  <si>
    <t xml:space="preserve">①</t>
  </si>
  <si>
    <t xml:space="preserve">②</t>
  </si>
  <si>
    <t xml:space="preserve">社保種類</t>
  </si>
  <si>
    <t xml:space="preserve">源泉のとおり</t>
  </si>
  <si>
    <t xml:space="preserve">国保税</t>
  </si>
  <si>
    <t xml:space="preserve">介護保険料</t>
  </si>
  <si>
    <t xml:space="preserve">後期保険料</t>
  </si>
  <si>
    <t xml:space="preserve">国民年金保険料</t>
  </si>
  <si>
    <t xml:space="preserve">⑯
地震保険料控除</t>
  </si>
  <si>
    <t xml:space="preserve">地震保険料の計</t>
  </si>
  <si>
    <t xml:space="preserve">旧長期損害保険料の計</t>
  </si>
  <si>
    <t xml:space="preserve">③</t>
  </si>
  <si>
    <t xml:space="preserve">保険料控除</t>
  </si>
  <si>
    <t xml:space="preserve">新生</t>
  </si>
  <si>
    <t xml:space="preserve">新個</t>
  </si>
  <si>
    <t xml:space="preserve">介医</t>
  </si>
  <si>
    <t xml:space="preserve">旧生</t>
  </si>
  <si>
    <t xml:space="preserve">旧個</t>
  </si>
  <si>
    <t xml:space="preserve">地震</t>
  </si>
  <si>
    <t xml:space="preserve">④</t>
  </si>
  <si>
    <t xml:space="preserve">旧長</t>
  </si>
  <si>
    <t xml:space="preserve">⑰～⑳
本人該当</t>
  </si>
  <si>
    <t xml:space="preserve">⑰寡婦控除</t>
  </si>
  <si>
    <t xml:space="preserve">⑱ひとり</t>
  </si>
  <si>
    <t xml:space="preserve">⑲勤労学生控除</t>
  </si>
  <si>
    <t xml:space="preserve">⑳障害者控除</t>
  </si>
  <si>
    <t xml:space="preserve">⑤</t>
  </si>
  <si>
    <t xml:space="preserve">非該当</t>
  </si>
  <si>
    <t xml:space="preserve">親控除</t>
  </si>
  <si>
    <t xml:space="preserve">(学校名)</t>
  </si>
  <si>
    <t xml:space="preserve">⑥</t>
  </si>
  <si>
    <t xml:space="preserve">㉑～㉒
配偶者控除
配偶者特別控除
同一生計配偶者</t>
  </si>
  <si>
    <t xml:space="preserve">⑦</t>
  </si>
  <si>
    <t xml:space="preserve">配偶者の氏名</t>
  </si>
  <si>
    <t xml:space="preserve">⑧</t>
  </si>
  <si>
    <t xml:space="preserve">結果</t>
  </si>
  <si>
    <t xml:space="preserve">別居</t>
  </si>
  <si>
    <t xml:space="preserve">⑨</t>
  </si>
  <si>
    <t xml:space="preserve">生保</t>
  </si>
  <si>
    <t xml:space="preserve">個年</t>
  </si>
  <si>
    <t xml:space="preserve">合計所得</t>
  </si>
  <si>
    <t xml:space="preserve">合計(⑦+⑧+⑨)</t>
  </si>
  <si>
    <t xml:space="preserve">⑩</t>
  </si>
  <si>
    <t xml:space="preserve">障害区分</t>
  </si>
  <si>
    <t xml:space="preserve">身体</t>
  </si>
  <si>
    <t xml:space="preserve">精神</t>
  </si>
  <si>
    <t xml:space="preserve">療育</t>
  </si>
  <si>
    <t xml:space="preserve">認定</t>
  </si>
  <si>
    <t xml:space="preserve">他</t>
  </si>
  <si>
    <t xml:space="preserve">㉓扶養親族（16歳未満の者を含む）</t>
  </si>
  <si>
    <t xml:space="preserve">続柄</t>
  </si>
  <si>
    <t xml:space="preserve">総合譲渡・一時</t>
  </si>
  <si>
    <t xml:space="preserve">⑪</t>
  </si>
  <si>
    <t xml:space="preserve">寡婦</t>
  </si>
  <si>
    <t xml:space="preserve">死別</t>
  </si>
  <si>
    <t xml:space="preserve">離婚</t>
  </si>
  <si>
    <t xml:space="preserve">生死不明</t>
  </si>
  <si>
    <t xml:space="preserve">未帰還</t>
  </si>
  <si>
    <t xml:space="preserve">⑫</t>
  </si>
  <si>
    <t xml:space="preserve">ひとり親</t>
  </si>
  <si>
    <t xml:space="preserve">４　所得から差し引かれる金額</t>
  </si>
  <si>
    <t xml:space="preserve">社会保険料控除</t>
  </si>
  <si>
    <t xml:space="preserve">⑬</t>
  </si>
  <si>
    <t xml:space="preserve">小規模企業共済等掛金控除</t>
  </si>
  <si>
    <t xml:space="preserve">⑭</t>
  </si>
  <si>
    <t xml:space="preserve">配偶者</t>
  </si>
  <si>
    <t xml:space="preserve">生命保険料控除</t>
  </si>
  <si>
    <t xml:space="preserve">⑮</t>
  </si>
  <si>
    <t xml:space="preserve">別居親族</t>
  </si>
  <si>
    <t xml:space="preserve">※別居の扶養親族がいる場合、裏面に記載項目があります。</t>
  </si>
  <si>
    <t xml:space="preserve">地震保険料控除</t>
  </si>
  <si>
    <t xml:space="preserve">⑯</t>
  </si>
  <si>
    <t xml:space="preserve">寡婦、ひとり親控除</t>
  </si>
  <si>
    <t xml:space="preserve">⑰～⑱</t>
  </si>
  <si>
    <t xml:space="preserve">勤労学生、障害者控除</t>
  </si>
  <si>
    <t xml:space="preserve">⑲～⑳</t>
  </si>
  <si>
    <t xml:space="preserve">配偶者(特別)控除</t>
  </si>
  <si>
    <t xml:space="preserve">㉑～㉒</t>
  </si>
  <si>
    <t xml:space="preserve">障害者控除区分</t>
  </si>
  <si>
    <t xml:space="preserve">障害者</t>
  </si>
  <si>
    <t xml:space="preserve">特別障害者</t>
  </si>
  <si>
    <t xml:space="preserve">扶養控除</t>
  </si>
  <si>
    <t xml:space="preserve">㉓</t>
  </si>
  <si>
    <t xml:space="preserve">基礎控除</t>
  </si>
  <si>
    <t xml:space="preserve">㉔</t>
  </si>
  <si>
    <t xml:space="preserve">⑬～㉔までの計</t>
  </si>
  <si>
    <t xml:space="preserve">㉕</t>
  </si>
  <si>
    <t xml:space="preserve">雑損控除</t>
  </si>
  <si>
    <t xml:space="preserve">㉖</t>
  </si>
  <si>
    <t xml:space="preserve">㉖
雑損控除</t>
  </si>
  <si>
    <t xml:space="preserve">損害の原因</t>
  </si>
  <si>
    <t xml:space="preserve">損害年月日</t>
  </si>
  <si>
    <t xml:space="preserve">損害を受けた資産の種類</t>
  </si>
  <si>
    <t xml:space="preserve">医療費控除</t>
  </si>
  <si>
    <t xml:space="preserve">㉗</t>
  </si>
  <si>
    <t xml:space="preserve">雑損</t>
  </si>
  <si>
    <t xml:space="preserve">災害</t>
  </si>
  <si>
    <t xml:space="preserve">盗難</t>
  </si>
  <si>
    <t xml:space="preserve">横領</t>
  </si>
  <si>
    <t xml:space="preserve">合計(㉕+㉖+㉗)</t>
  </si>
  <si>
    <t xml:space="preserve">㉘</t>
  </si>
  <si>
    <t xml:space="preserve">純損額</t>
  </si>
  <si>
    <t xml:space="preserve">災害関連支出</t>
  </si>
  <si>
    <t xml:space="preserve">損害金額</t>
  </si>
  <si>
    <t xml:space="preserve">保険金などで補填される金額</t>
  </si>
  <si>
    <t xml:space="preserve">差引損失額のうち災害関連支出の金額</t>
  </si>
  <si>
    <t xml:space="preserve">５　給与・公的年金等に係る所得以外（４月１日に65歳未満の方は給与所得以外）の市民税・県民税の納税方法を選択してください</t>
  </si>
  <si>
    <t xml:space="preserve">総所得5％</t>
  </si>
  <si>
    <t xml:space="preserve">㉗
医療費
控除</t>
  </si>
  <si>
    <t xml:space="preserve">支払った医療費等</t>
  </si>
  <si>
    <t xml:space="preserve">１ 給与から天引き（特別徴収）</t>
  </si>
  <si>
    <t xml:space="preserve">徴収方法</t>
  </si>
  <si>
    <t xml:space="preserve">２ 自分で納付（普通徴収）</t>
  </si>
  <si>
    <t xml:space="preserve">特例(セルフメディケーション税制)適用</t>
  </si>
  <si>
    <t xml:space="preserve">※市使用欄</t>
  </si>
  <si>
    <t xml:space="preserve">入力</t>
  </si>
  <si>
    <t xml:space="preserve">確認</t>
  </si>
  <si>
    <t xml:space="preserve">所得なし</t>
  </si>
  <si>
    <t xml:space="preserve">２ 非課税所得(障害者年金・遺族年金・失業給付など)の受給のみ</t>
  </si>
  <si>
    <t xml:space="preserve">３ 生活保護を受給していた</t>
  </si>
  <si>
    <t xml:space="preserve">４ 預金等で生活していた</t>
  </si>
  <si>
    <t xml:space="preserve">５ その他(病気療養中など)</t>
  </si>
  <si>
    <t xml:space="preserve">６ 非該当</t>
  </si>
  <si>
    <t xml:space="preserve">６　給与所得の内訳</t>
  </si>
  <si>
    <t xml:space="preserve">７　事業・不動産所得に関する事項</t>
  </si>
  <si>
    <t xml:space="preserve">裏</t>
  </si>
  <si>
    <t xml:space="preserve">(源泉徴収票のない人は記載してください。)</t>
  </si>
  <si>
    <t xml:space="preserve">所得の種類</t>
  </si>
  <si>
    <t xml:space="preserve">支払者の「名称」及び
「法人番号又は所在地」等</t>
  </si>
  <si>
    <t xml:space="preserve">収入金額</t>
  </si>
  <si>
    <t xml:space="preserve">必要経費</t>
  </si>
  <si>
    <t xml:space="preserve">青色申告特別控除額</t>
  </si>
  <si>
    <t xml:space="preserve">事不種類</t>
  </si>
  <si>
    <t xml:space="preserve">日給</t>
  </si>
  <si>
    <t xml:space="preserve">勤務日数</t>
  </si>
  <si>
    <t xml:space="preserve">月収</t>
  </si>
  <si>
    <t xml:space="preserve">配当種類</t>
  </si>
  <si>
    <t xml:space="preserve">株式等</t>
  </si>
  <si>
    <t xml:space="preserve">投資信託(一般)</t>
  </si>
  <si>
    <t xml:space="preserve">８　配当所得に関する事項</t>
  </si>
  <si>
    <t xml:space="preserve">投資信託(外貨建)</t>
  </si>
  <si>
    <t xml:space="preserve">配当所得の種類</t>
  </si>
  <si>
    <t xml:space="preserve">支払確定年月</t>
  </si>
  <si>
    <t xml:space="preserve">国外株式等に係る外国所得税額</t>
  </si>
  <si>
    <t xml:space="preserve">９　雑所得(公的年金等以外に関する事項)</t>
  </si>
  <si>
    <t xml:space="preserve">賞与等</t>
  </si>
  <si>
    <t xml:space="preserve">種目</t>
  </si>
  <si>
    <t xml:space="preserve">法人番号又は所在地</t>
  </si>
  <si>
    <t xml:space="preserve">勤務先名</t>
  </si>
  <si>
    <t xml:space="preserve">10　総合譲渡・一時所得の所得金額に関する事項</t>
  </si>
  <si>
    <t xml:space="preserve">差引金額</t>
  </si>
  <si>
    <t xml:space="preserve">特別控除額</t>
  </si>
  <si>
    <t xml:space="preserve">所得金額</t>
  </si>
  <si>
    <t xml:space="preserve">長期用特控額</t>
  </si>
  <si>
    <t xml:space="preserve">11　事業専従者に関する事項</t>
  </si>
  <si>
    <t xml:space="preserve">合計：短期＋{(長期＋一時)/2}</t>
  </si>
  <si>
    <t xml:space="preserve">従事月数</t>
  </si>
  <si>
    <t xml:space="preserve">13　事業税に関する事項</t>
  </si>
  <si>
    <t xml:space="preserve">専従者給与(控除)額</t>
  </si>
  <si>
    <t xml:space="preserve">非課税所得など</t>
  </si>
  <si>
    <t xml:space="preserve">円</t>
  </si>
  <si>
    <t xml:space="preserve">損益通算の特例適用前の不動産所得</t>
  </si>
  <si>
    <t xml:space="preserve">事業用資産の
譲渡損失など</t>
  </si>
  <si>
    <t xml:space="preserve">資産の種類</t>
  </si>
  <si>
    <t xml:space="preserve">損害額、被災損失額(白)</t>
  </si>
  <si>
    <t xml:space="preserve">前年中の開廃業</t>
  </si>
  <si>
    <t xml:space="preserve">開始・廃止</t>
  </si>
  <si>
    <t xml:space="preserve">青色</t>
  </si>
  <si>
    <t xml:space="preserve">１ 承認あり</t>
  </si>
  <si>
    <t xml:space="preserve">所得税における青色申告の承認の有無</t>
  </si>
  <si>
    <t xml:space="preserve">２ 承認なし</t>
  </si>
  <si>
    <t xml:space="preserve">合計額</t>
  </si>
  <si>
    <t xml:space="preserve">他都道府県の事務所等</t>
  </si>
  <si>
    <t xml:space="preserve">12　別居の扶養親族等に関する事項</t>
  </si>
  <si>
    <t xml:space="preserve">事業税</t>
  </si>
  <si>
    <t xml:space="preserve">国外
居住</t>
  </si>
  <si>
    <t xml:space="preserve">開始</t>
  </si>
  <si>
    <t xml:space="preserve">廃止</t>
  </si>
  <si>
    <t xml:space="preserve">14　寄附金に関する事項</t>
  </si>
  <si>
    <t xml:space="preserve">都道府県、市区町村分(特例控除対象)</t>
  </si>
  <si>
    <t xml:space="preserve">30歳未満又は70歳以上</t>
  </si>
  <si>
    <t xml:space="preserve">住所地の共同募金会、日赤支部分、都道府県、市区町村分(特例控除対象以外)</t>
  </si>
  <si>
    <t xml:space="preserve">留学</t>
  </si>
  <si>
    <t xml:space="preserve">条例指定分</t>
  </si>
  <si>
    <t xml:space="preserve">千葉県</t>
  </si>
  <si>
    <t xml:space="preserve">富津市</t>
  </si>
  <si>
    <t xml:space="preserve">38万円以上の支払</t>
  </si>
  <si>
    <t xml:space="preserve">15　所得金額調整控除に関する事項</t>
  </si>
  <si>
    <t xml:space="preserve">特別障害に該当する場合</t>
  </si>
  <si>
    <t xml:space="preserve">別居の場合の住所</t>
  </si>
  <si>
    <t xml:space="preserve">級
度</t>
  </si>
  <si>
    <t xml:space="preserve">◎　市民税・県民税の申告が必要な方</t>
  </si>
  <si>
    <t xml:space="preserve">　原則、令和７年１月１日現在富津市に居住している方は、令和６年１月１日から12月31日までの所得等を</t>
  </si>
  <si>
    <t xml:space="preserve">記載した申告書を期限までに提出しなければなりません。</t>
  </si>
  <si>
    <r>
      <rPr>
        <sz val="11"/>
        <rFont val="BIZ UDPゴシック"/>
        <family val="3"/>
        <charset val="128"/>
      </rPr>
      <t xml:space="preserve">　次の①～④に</t>
    </r>
    <r>
      <rPr>
        <u val="single"/>
        <sz val="11"/>
        <rFont val="BIZ UDPゴシック"/>
        <family val="3"/>
        <charset val="128"/>
      </rPr>
      <t xml:space="preserve">該当しない</t>
    </r>
    <r>
      <rPr>
        <sz val="11"/>
        <rFont val="BIZ UDPゴシック"/>
        <family val="3"/>
        <charset val="128"/>
      </rPr>
      <t xml:space="preserve">方は、市民税・県民税の申告が必要です。</t>
    </r>
  </si>
  <si>
    <t xml:space="preserve">①　所得税の確定申告を行う（市民税・県民税の申告をしたものとしてみなされます。）</t>
  </si>
  <si>
    <t xml:space="preserve">②　給与収入のみで、勤務先から富津市へ給与支払報告書が提出されている</t>
  </si>
  <si>
    <t xml:space="preserve">③　公的年金等収入のみで、支払者から富津市へ公的年金等支払報告書が提出されている</t>
  </si>
  <si>
    <t xml:space="preserve">④　富津市内在住者の税法上の同一生計配偶者又は扶養親族となっている</t>
  </si>
  <si>
    <t xml:space="preserve">※②，③に該当する場合でも源泉徴収票に記載されていない控除を追加する場合は、申告が必要です。</t>
  </si>
  <si>
    <t xml:space="preserve">◎　申告書の提出期限</t>
  </si>
  <si>
    <t xml:space="preserve">令和７年３月17日（月）</t>
  </si>
  <si>
    <t xml:space="preserve">◎　所得がない場合</t>
  </si>
  <si>
    <t xml:space="preserve">市民税・県民税の申告書は、課税資料だけでなくさまざまな行政サービスの基礎資料となります。</t>
  </si>
  <si>
    <t xml:space="preserve">所得がない場合でも申告をしないと次のような制度を正しく受けられなくなる場合があります。</t>
  </si>
  <si>
    <t xml:space="preserve">税証明の発行</t>
  </si>
  <si>
    <t xml:space="preserve">国民健康保険税・後期高齢者医療保険料の軽減</t>
  </si>
  <si>
    <t xml:space="preserve">高額療養費、子育て支援に関する手当の支給の算定など</t>
  </si>
  <si>
    <t xml:space="preserve">【所得がなかった場合の申告書記入方法】</t>
  </si>
  <si>
    <t xml:space="preserve">１．表面　住所、氏名、生年月日、電話番号、個人番号を記入してください。</t>
  </si>
  <si>
    <t xml:space="preserve">２．表面　「所得がなかった人の事項」欄の該当する項目を記入してください。</t>
  </si>
  <si>
    <t xml:space="preserve">３．表面　「２　所得金額　⑫合計」欄に「０」と記入してください。</t>
  </si>
  <si>
    <t xml:space="preserve">４．表面　扶養親族を有する場合などには、該当する項目を記入してください。</t>
  </si>
  <si>
    <t xml:space="preserve">◎　申告に必要なもの（添付書類）</t>
  </si>
  <si>
    <t xml:space="preserve">□</t>
  </si>
  <si>
    <t xml:space="preserve">令和６年中の収入がわかる書類（源泉徴収票、収支内訳書　など）</t>
  </si>
  <si>
    <t xml:space="preserve">各種控除に必要な書類</t>
  </si>
  <si>
    <t xml:space="preserve">医療費控除…医療費の明細書又は医療費通知</t>
  </si>
  <si>
    <t xml:space="preserve">社会保険料控除…国民健康保険税・介護保険料・後期医療保険料などの支払額が確認できるもの</t>
  </si>
  <si>
    <t xml:space="preserve">国民年金保険料控除証明書　など</t>
  </si>
  <si>
    <t xml:space="preserve">生命保険料控除・地震保険料控除・寄附金控除…控除証明書</t>
  </si>
  <si>
    <t xml:space="preserve">障害者控除…障害者手帳の写し、障害者控除対象者認定証明書　など</t>
  </si>
  <si>
    <t xml:space="preserve">本人確認書類（マイナンバーカード　または　通知カードと身元確認書類　など）の写し</t>
  </si>
  <si>
    <t xml:space="preserve">◎　郵送による提出</t>
  </si>
  <si>
    <t xml:space="preserve">市民税・県民税申告書は郵送により提出できます。作成済みの申告書及び添付書類を郵送してください。</t>
  </si>
  <si>
    <t xml:space="preserve">※受付済証が必要な場合は、返信用封筒（宛先を記入し、切手が貼られているもの）を同封してください。</t>
  </si>
  <si>
    <t xml:space="preserve">◎　お問合せ・郵送での提出先</t>
  </si>
  <si>
    <t xml:space="preserve">〒293-8506</t>
  </si>
  <si>
    <t xml:space="preserve">富津市下飯野2443番地　富津市役所　課税課　市民税係</t>
  </si>
  <si>
    <t xml:space="preserve">TEL　0439(80)1241</t>
  </si>
  <si>
    <t xml:space="preserve">※所得税に関するお問合せは、木更津税務署</t>
  </si>
  <si>
    <t xml:space="preserve">TEL 0438（23）6161</t>
  </si>
  <si>
    <t xml:space="preserve">１　所得金額の計算</t>
  </si>
  <si>
    <t xml:space="preserve">①～②　事業所得（営業等・農業）</t>
  </si>
  <si>
    <t xml:space="preserve">◆</t>
  </si>
  <si>
    <t xml:space="preserve">営業等所得…卸売業、小売業、飲食店業、製造業、建設業、金融業、運輸業、修理業、サービス業などの</t>
  </si>
  <si>
    <t xml:space="preserve">いわゆる営業・医師、弁護士、作家、俳優、職業野球選手、外交員、大工などの自由職業・</t>
  </si>
  <si>
    <t xml:space="preserve">漁業などの事業　など</t>
  </si>
  <si>
    <t xml:space="preserve">農業所得…農産物の生産、果樹などの栽培・養蚕、農家が兼営する家畜、家きんの飼育・酪農品の生産　など</t>
  </si>
  <si>
    <t xml:space="preserve">○</t>
  </si>
  <si>
    <t xml:space="preserve">所得金額の計算</t>
  </si>
  <si>
    <t xml:space="preserve">（総収入金額）－（必要経費）</t>
  </si>
  <si>
    <t xml:space="preserve">※事業専従者の氏名などを、裏面「11　事業専従者に関する事項」に記入します。</t>
  </si>
  <si>
    <t xml:space="preserve">③　不動産所得</t>
  </si>
  <si>
    <t xml:space="preserve">土地や建物、不動産の上に存する権利、船舶、航空機などの貸付けから生ずる所得</t>
  </si>
  <si>
    <t xml:space="preserve">④　総合課税の利子所得</t>
  </si>
  <si>
    <t xml:space="preserve">国外で支払われる預金等の利子など国内で源泉徴収されないものや、同族会社が発行した社債の利子</t>
  </si>
  <si>
    <t xml:space="preserve">でその同族会社の判定の基礎となった株主等が支払を受けるものなどによる所得</t>
  </si>
  <si>
    <t xml:space="preserve">※預貯金、特定公社債以外の公社債、私募公社債投資信託などの利子等は、源泉分離課税ですから申告</t>
  </si>
  <si>
    <t xml:space="preserve">することはできません。</t>
  </si>
  <si>
    <t xml:space="preserve">（収入金額）＝（所得金額）</t>
  </si>
  <si>
    <t xml:space="preserve">⑤　総合課税の配当所得</t>
  </si>
  <si>
    <t xml:space="preserve">株主や出資者が法人から受ける剰余金の配当や、投資信託（公社債投資信託及び公募公社債等運用信託を</t>
  </si>
  <si>
    <t xml:space="preserve">除く。）の収益の分配などの所得</t>
  </si>
  <si>
    <t xml:space="preserve">※上場株式等の配当等（大口個人株主が内国法人から受ける配当金を除く。）については、申告不要制度を</t>
  </si>
  <si>
    <t xml:space="preserve">選択できます。</t>
  </si>
  <si>
    <t xml:space="preserve">（総収入金額）－（負債の利子）</t>
  </si>
  <si>
    <t xml:space="preserve">⑥　給与所得</t>
  </si>
  <si>
    <t xml:space="preserve">俸給、給料、賃金、賞与、歳費やこれらの性質を有する給与に係る所得</t>
  </si>
  <si>
    <t xml:space="preserve">給与等の収入金額　（A）</t>
  </si>
  <si>
    <t xml:space="preserve">給与所得控除後の給与等の金額</t>
  </si>
  <si>
    <t xml:space="preserve">～550,999円</t>
  </si>
  <si>
    <t xml:space="preserve">551,000円～1,618,999円</t>
  </si>
  <si>
    <t xml:space="preserve">A－550,000</t>
  </si>
  <si>
    <t xml:space="preserve">1,619,000円～1,619,999円</t>
  </si>
  <si>
    <t xml:space="preserve">1,620,000円～1,621,999円</t>
  </si>
  <si>
    <t xml:space="preserve">1,622,000円～1,623,999円</t>
  </si>
  <si>
    <t xml:space="preserve">1,624,000円～1,627,999円</t>
  </si>
  <si>
    <t xml:space="preserve">1,628,000円～1,799,999円</t>
  </si>
  <si>
    <t xml:space="preserve">（A÷4（千円未満切り捨て））×2.4＋100,000</t>
  </si>
  <si>
    <t xml:space="preserve">1,800,000円～3,599,999円</t>
  </si>
  <si>
    <t xml:space="preserve">（A÷4（千円未満切り捨て））×2.8－80,000</t>
  </si>
  <si>
    <t xml:space="preserve">3,600,000円～6,599,999円</t>
  </si>
  <si>
    <t xml:space="preserve">（A÷4（千円未満切り捨て））×3.2－440,000</t>
  </si>
  <si>
    <t xml:space="preserve">6,600,000円～8,499,999円</t>
  </si>
  <si>
    <t xml:space="preserve">A×0.9－1,100,000</t>
  </si>
  <si>
    <t xml:space="preserve">8,500,000円～</t>
  </si>
  <si>
    <t xml:space="preserve">A－1,950,000</t>
  </si>
  <si>
    <t xml:space="preserve">特定支出（通勤費、職務上の旅費、転居費、研修費、資格取得費、帰宅旅費及び勤務必要経費）をした場合</t>
  </si>
  <si>
    <t xml:space="preserve">において、特定支出の合計額が一定額を超えるときは、特定支出控除の適用を受けることができます。</t>
  </si>
  <si>
    <t xml:space="preserve">また、次の(1)、(2)のいずれか、又は両方に該当する場合は、それぞれ控除します。</t>
  </si>
  <si>
    <t xml:space="preserve">(1)あなたの給与等の収入金額が850万円を超え、あなた、同一生計配偶者、若しくは扶養親族の</t>
  </si>
  <si>
    <t xml:space="preserve">いずれかが特別障害者である場合、又は23歳未満の扶養親族がいる場合</t>
  </si>
  <si>
    <t xml:space="preserve">（給与等の収入金額（最高1,000万円））－850万円×10％</t>
  </si>
  <si>
    <t xml:space="preserve">(2)あなたに給与所得と公的年金等の雑所得がある場合で、給与所得控除後の給与等の金額と</t>
  </si>
  <si>
    <t xml:space="preserve">公的年金等の雑所得の金額の合計額が10万円を超える場合</t>
  </si>
  <si>
    <t xml:space="preserve">（給与所得控除後の金額（最高10万円））＋（公的年金等の雑所得の金額（最高10万円））－10万円</t>
  </si>
  <si>
    <t xml:space="preserve">⑦～⑨　雑所得</t>
  </si>
  <si>
    <t xml:space="preserve">他の所得に当てはまらない(1)から(3)の所得</t>
  </si>
  <si>
    <t xml:space="preserve">(1)公的年金等の雑所得</t>
  </si>
  <si>
    <t xml:space="preserve">国民年金、厚生年金、恩給、確定給付企業年金、確定拠出年金、一定の外国年金などの所得</t>
  </si>
  <si>
    <t xml:space="preserve">昭和35年１月２日以後に生まれた方（65歳未満の方）</t>
  </si>
  <si>
    <t xml:space="preserve">公的年金等の収入金額
（B）</t>
  </si>
  <si>
    <t xml:space="preserve">公的年金等に係る雑所得以外の合計所得金額</t>
  </si>
  <si>
    <t xml:space="preserve">～10,000,000円</t>
  </si>
  <si>
    <t xml:space="preserve">10,000,001円～
20,000,000円</t>
  </si>
  <si>
    <t xml:space="preserve">20,000,001円～</t>
  </si>
  <si>
    <t xml:space="preserve">～1,299,999円</t>
  </si>
  <si>
    <t xml:space="preserve">B－600,000円</t>
  </si>
  <si>
    <t xml:space="preserve">B－500,000円</t>
  </si>
  <si>
    <t xml:space="preserve">B－400,000円</t>
  </si>
  <si>
    <t xml:space="preserve">1,300,000円～
4,099,999円</t>
  </si>
  <si>
    <t xml:space="preserve">B×0.75－275,000円</t>
  </si>
  <si>
    <t xml:space="preserve">B×0.75－175,000円</t>
  </si>
  <si>
    <t xml:space="preserve">B×0.75－75,000円</t>
  </si>
  <si>
    <t xml:space="preserve">4,100,000円～
7,699,999円</t>
  </si>
  <si>
    <t xml:space="preserve">B×0.85－685,000円</t>
  </si>
  <si>
    <t xml:space="preserve">B×0.85－585,000円</t>
  </si>
  <si>
    <t xml:space="preserve">B×0.85－485,000円</t>
  </si>
  <si>
    <t xml:space="preserve">7,700,000円～
9,999,999円</t>
  </si>
  <si>
    <t xml:space="preserve">B×0.95－1,455,000円</t>
  </si>
  <si>
    <t xml:space="preserve">B×0.95－1,355,000円</t>
  </si>
  <si>
    <t xml:space="preserve">B×0.95－1,255,000円</t>
  </si>
  <si>
    <t xml:space="preserve">10,000,000円～</t>
  </si>
  <si>
    <t xml:space="preserve">B－1,955,000円</t>
  </si>
  <si>
    <t xml:space="preserve">B－1,855,000円</t>
  </si>
  <si>
    <t xml:space="preserve">B－1,755,000円</t>
  </si>
  <si>
    <t xml:space="preserve">昭和35年１月１日以前に生まれた方（65歳以上の方）</t>
  </si>
  <si>
    <t xml:space="preserve">～3,299,999円</t>
  </si>
  <si>
    <t xml:space="preserve">B－1,100,000円</t>
  </si>
  <si>
    <t xml:space="preserve">B－1,000,000円</t>
  </si>
  <si>
    <t xml:space="preserve">B－900,000円</t>
  </si>
  <si>
    <t xml:space="preserve">3,300,000円～
4,099,999円</t>
  </si>
  <si>
    <t xml:space="preserve">(2)業務に係る雑所得</t>
  </si>
  <si>
    <t xml:space="preserve">原稿料、講演料、シルバー人材センターやシェアリング・エコノミーなどの副収入による所得</t>
  </si>
  <si>
    <t xml:space="preserve">（業務に係る雑所得の収入金額）－（必要経費）</t>
  </si>
  <si>
    <t xml:space="preserve">(3)その他の収入金額雑所得</t>
  </si>
  <si>
    <t xml:space="preserve">生命保険の年金（個人年金保険）、互助年金、暗号資産取引などの(1)及び(2)以外のものによる所得</t>
  </si>
  <si>
    <t xml:space="preserve">（その他の雑所得の収入金額）－（必要経費）</t>
  </si>
  <si>
    <t xml:space="preserve">⑪　総合譲渡、一時所得</t>
  </si>
  <si>
    <t xml:space="preserve">総合課税の譲渡所得</t>
  </si>
  <si>
    <t xml:space="preserve">ゴルフの会員権や金地金、船舶、機械、漁業権、書画、骨とう、貴金属などの資産の譲渡から生ずる所得</t>
  </si>
  <si>
    <t xml:space="preserve">譲渡した資産を取得してから譲渡するまでの保有期間により、短期と長期に分けられます。</t>
  </si>
  <si>
    <t xml:space="preserve">短期…保有期間が５年以内の資産の譲渡</t>
  </si>
  <si>
    <t xml:space="preserve">長期…保有期間が５年を超える資産の譲渡</t>
  </si>
  <si>
    <t xml:space="preserve">（譲渡総収入金額）－（譲渡資産の取得費及び譲渡経費）－（譲渡所得の特別控除額）</t>
  </si>
  <si>
    <t xml:space="preserve">一時所得</t>
  </si>
  <si>
    <t xml:space="preserve">臨時・偶発的なもので対価性のない次のような所得</t>
  </si>
  <si>
    <t xml:space="preserve">賞金や懸賞当せん金、競馬や競輪の払戻金・生命保険の一時金や損害保険の満期返戻金</t>
  </si>
  <si>
    <t xml:space="preserve">（収入金額）－（必要経費）－（一時所得金額）</t>
  </si>
  <si>
    <t xml:space="preserve">２　所得から差し引かれる金額（所得控除）の計算</t>
  </si>
  <si>
    <t xml:space="preserve">⑬　社会保険料控除</t>
  </si>
  <si>
    <t xml:space="preserve">あなたや生計を一にする配偶者その他の親族が負担することになっている次の社会保険料で、あなたが</t>
  </si>
  <si>
    <t xml:space="preserve">支払ったり、あなたの給与などから差し引かれたりした保険料等がある場合の控除</t>
  </si>
  <si>
    <t xml:space="preserve">健康保険料、国民健康保険料（税）、後期高齢者医療保険料、介護保険料、労働保険料、国民年金保</t>
  </si>
  <si>
    <t xml:space="preserve">険料、国民年金基金の掛金、厚生年金保険料　など</t>
  </si>
  <si>
    <t xml:space="preserve">※生計を一にする配偶者その他の親族が受け取る年金から天引き（特別徴収）されている国民健康保</t>
  </si>
  <si>
    <t xml:space="preserve">険料（税）や後期高齢者医療保険料、介護保険料はあなたの控除の対象にはなりません。</t>
  </si>
  <si>
    <t xml:space="preserve">なお、国民健康保険料（税）や後期高齢者医療保険料で、あなたが口座振替によりその保険料を支払った</t>
  </si>
  <si>
    <t xml:space="preserve">場合には、あなたの控除の対象となります。</t>
  </si>
  <si>
    <t xml:space="preserve">〇</t>
  </si>
  <si>
    <t xml:space="preserve">控除額＝支払保険料等の合計額</t>
  </si>
  <si>
    <t xml:space="preserve">⑭　小規模企業共済等掛金控除</t>
  </si>
  <si>
    <t xml:space="preserve">あなたが次の掛金を支払った場合の控除</t>
  </si>
  <si>
    <t xml:space="preserve">小規模企業共済法に規定された共済契約（旧第二種共済契約を除く。）に基づく掛金</t>
  </si>
  <si>
    <t xml:space="preserve">確定拠出年金法の企業型年金加入者掛金及び個人型年金加入者共済（iDeＣｏの掛金など）</t>
  </si>
  <si>
    <t xml:space="preserve">条例の規定により地方公共団体が実施する心身障害者扶養共済制度に係る契約で一定の要件を備え</t>
  </si>
  <si>
    <t xml:space="preserve">たものの掛金</t>
  </si>
  <si>
    <t xml:space="preserve">控除額＝支払掛金の合計額</t>
  </si>
  <si>
    <t xml:space="preserve">⑮　生命保険料控除</t>
  </si>
  <si>
    <t xml:space="preserve">新（旧）生命保険や介護医療保険、新（旧）個人年金保険で、あなたが支払った保険料（いわゆる契約者</t>
  </si>
  <si>
    <t xml:space="preserve">配当金を除く。）がある場合の控除</t>
  </si>
  <si>
    <t xml:space="preserve">新（旧）生命保険料、介護医療保険料、新（旧）個人年金保険料の区分は、生命保険会社等が発行する証明</t>
  </si>
  <si>
    <t xml:space="preserve">書に表示されています。</t>
  </si>
  <si>
    <t xml:space="preserve">平成23年12月31日以前に締結した保険契約等に基づく保険料（旧契約）</t>
  </si>
  <si>
    <t xml:space="preserve">支払った保険料　（C）</t>
  </si>
  <si>
    <t xml:space="preserve">控除額</t>
  </si>
  <si>
    <t xml:space="preserve">～15,000円</t>
  </si>
  <si>
    <t xml:space="preserve">Ｃ</t>
  </si>
  <si>
    <t xml:space="preserve">15,001円～40,000円</t>
  </si>
  <si>
    <t xml:space="preserve">C×0.5＋7,500</t>
  </si>
  <si>
    <t xml:space="preserve">40,001円～70,000円</t>
  </si>
  <si>
    <t xml:space="preserve">C×0.25＋17,500</t>
  </si>
  <si>
    <t xml:space="preserve">70,001円～</t>
  </si>
  <si>
    <t xml:space="preserve">平成24年１月１日以後に締結した保険契約等に基づく保険料（新契約）</t>
  </si>
  <si>
    <t xml:space="preserve">支払った保険料　（D）</t>
  </si>
  <si>
    <t xml:space="preserve">～12,000円</t>
  </si>
  <si>
    <t xml:space="preserve">D</t>
  </si>
  <si>
    <t xml:space="preserve">12,001円～32,000円</t>
  </si>
  <si>
    <t xml:space="preserve">D×0.5＋6,000</t>
  </si>
  <si>
    <t xml:space="preserve">32,001円～56,000円</t>
  </si>
  <si>
    <t xml:space="preserve">D×0.25＋14,000</t>
  </si>
  <si>
    <t xml:space="preserve">56,001円～</t>
  </si>
  <si>
    <t xml:space="preserve">※一般生命保険料又は個人年金保険料については、新契約と旧契約の双方について控除の適用を</t>
  </si>
  <si>
    <t xml:space="preserve">受ける場合、新契約と旧契約それぞれ上の算式により計算した控除額の合計額（最高28,000円）</t>
  </si>
  <si>
    <t xml:space="preserve">⑯　地震保険料控除</t>
  </si>
  <si>
    <t xml:space="preserve">損害保険契約等について、あなたが支払った地震等損害部分の保険料（いわゆる契約者配当金を除く。）</t>
  </si>
  <si>
    <t xml:space="preserve">がある場合の控除</t>
  </si>
  <si>
    <t xml:space="preserve">※平成18年12月31日までに締結した長期損害保険契約等（保険期間や共済期間が10年以上であって、</t>
  </si>
  <si>
    <t xml:space="preserve">満期返戻金を支払う旨の特約があり、かつ、平成19年１月１日以後契約の変更をしていないものなど）</t>
  </si>
  <si>
    <t xml:space="preserve">について、あなたが支払った保険料（旧長期損害保険料）がある場合を含みます。</t>
  </si>
  <si>
    <t xml:space="preserve">保険契約の区分は、損害保険会社等が発行する証明書に表示されています。</t>
  </si>
  <si>
    <t xml:space="preserve">地震保険料</t>
  </si>
  <si>
    <t xml:space="preserve">旧長期損害保険料</t>
  </si>
  <si>
    <t xml:space="preserve">支払った保険料　（E）</t>
  </si>
  <si>
    <t xml:space="preserve">支払った保険料　（F）</t>
  </si>
  <si>
    <t xml:space="preserve">～50,000円</t>
  </si>
  <si>
    <t xml:space="preserve">E</t>
  </si>
  <si>
    <t xml:space="preserve">～5,000円</t>
  </si>
  <si>
    <t xml:space="preserve">F</t>
  </si>
  <si>
    <t xml:space="preserve">50,001円～</t>
  </si>
  <si>
    <t xml:space="preserve">5,001円～15,000円</t>
  </si>
  <si>
    <t xml:space="preserve">F×0.5＋2,500</t>
  </si>
  <si>
    <t xml:space="preserve">15,001円～</t>
  </si>
  <si>
    <t xml:space="preserve">※地震保険料、旧長期損害保険料の両方がある場合は、各控除額の合計額（最高25,000円）</t>
  </si>
  <si>
    <t xml:space="preserve">⑰～⑱　寡婦、ひとり親控除</t>
  </si>
  <si>
    <t xml:space="preserve">あなたが寡婦又はひとり親である場合の控除</t>
  </si>
  <si>
    <t xml:space="preserve">ひとり親…現に婚姻していない方又は配偶者が生死不明などの方で方で次のいずれにも当てはまる方</t>
  </si>
  <si>
    <t xml:space="preserve">１．合計所得金額が500万円以下であること</t>
  </si>
  <si>
    <t xml:space="preserve">２．総所得金額等が48万円以下の生計を一にする子がいること</t>
  </si>
  <si>
    <t xml:space="preserve">３．事実上婚姻関係と同様の事情にあると認められる者がいないこと</t>
  </si>
  <si>
    <t xml:space="preserve">控除額…30万円</t>
  </si>
  <si>
    <t xml:space="preserve">寡婦控除…上記の「ひとり親」に当たらない方で次のいずれにも当てはまる方</t>
  </si>
  <si>
    <t xml:space="preserve">２．以下のいずれかに該当する方</t>
  </si>
  <si>
    <t xml:space="preserve">夫と死別した後婚姻をしていない方又は夫が生死不明などの方</t>
  </si>
  <si>
    <t xml:space="preserve">夫と離別した後婚姻をしていない方で、扶養親族を有する方</t>
  </si>
  <si>
    <t xml:space="preserve">控除額…26万円</t>
  </si>
  <si>
    <t xml:space="preserve">⑲　勤労学生控除</t>
  </si>
  <si>
    <t xml:space="preserve">あなたが勤労学生である場合の控除</t>
  </si>
  <si>
    <t xml:space="preserve">勤労学生…大学、高等学校、盲学校、養護学校などの学生や生徒、児童（夜間学生や通信教育生を</t>
  </si>
  <si>
    <t xml:space="preserve">　</t>
  </si>
  <si>
    <t xml:space="preserve">含みます。）で、自分の勤労による事業所得、給与所得、退職所得又は雑所得がある方</t>
  </si>
  <si>
    <t xml:space="preserve">合計所得金額が75万円より多い方や勤労によらない所得が10万円より多い方は、この控除を</t>
  </si>
  <si>
    <t xml:space="preserve">受けることはできません。</t>
  </si>
  <si>
    <t xml:space="preserve">⑳　障害者控除</t>
  </si>
  <si>
    <t xml:space="preserve">あなたや同一生計配偶者、扶養親族が、障害者や特別障害者である場合の控除</t>
  </si>
  <si>
    <t xml:space="preserve">障害者…令和５年12月31日（年の途中で死亡した場合には、その死亡の日）の現況において、</t>
  </si>
  <si>
    <t xml:space="preserve">次のいずれかに該当する方　など</t>
  </si>
  <si>
    <t xml:space="preserve">１．身体障害者手帳や療育手帳、戦傷病者手帳、精神障害者保健福祉手帳の発行を受けている方</t>
  </si>
  <si>
    <t xml:space="preserve">２．精神保健指定医などにより知的障害者と判定された方</t>
  </si>
  <si>
    <t xml:space="preserve">３．65歳以上の方で障害の程度が障害者に準ずるものとして市町村長等の認定を受けている方　</t>
  </si>
  <si>
    <t xml:space="preserve">特別障害者…障害者のうち、次の特に重度の障害のある方　など</t>
  </si>
  <si>
    <t xml:space="preserve">１．身体障害者手帳に身体上の障害の程度が一級又は二級と記載されている方</t>
  </si>
  <si>
    <t xml:space="preserve">２．療育手帳に障害の程度が重度として「A」（「マルA」、「A2」など）と表示されている方</t>
  </si>
  <si>
    <t xml:space="preserve">３．精神障害者保健福祉手帳に障害等級が一級と記載されている方</t>
  </si>
  <si>
    <t xml:space="preserve">４．重度の知的障害者と判定された方</t>
  </si>
  <si>
    <t xml:space="preserve">５．いつも病床にいて、複雑な介護を受けなければならない方</t>
  </si>
  <si>
    <t xml:space="preserve">同居特別障害者…特別障害者である同一生計配偶者や扶養親族で、あなたや配偶者、生計を一にする</t>
  </si>
  <si>
    <t xml:space="preserve">親族のどなたかとの同居を常としている方</t>
  </si>
  <si>
    <t xml:space="preserve">※老人ホームなどへ入所している場合は、同居を常としているとはいえません。</t>
  </si>
  <si>
    <t xml:space="preserve">控除額…53万円</t>
  </si>
  <si>
    <t xml:space="preserve">㉑～㉒　配偶者（特別）控除</t>
  </si>
  <si>
    <t xml:space="preserve">あなたに生計を一にする配偶者がいる場合に、あなたと配偶者のそれぞれの合計所得金額に応じて</t>
  </si>
  <si>
    <t xml:space="preserve">受けられる控除</t>
  </si>
  <si>
    <t xml:space="preserve">あなたの合計所得金額</t>
  </si>
  <si>
    <t xml:space="preserve">控除の種類</t>
  </si>
  <si>
    <t xml:space="preserve">900万円以下</t>
  </si>
  <si>
    <t xml:space="preserve">900万円超950万円以下</t>
  </si>
  <si>
    <t xml:space="preserve">950万円超1,000万円以下</t>
  </si>
  <si>
    <t xml:space="preserve">配偶者の合計所得金額</t>
  </si>
  <si>
    <t xml:space="preserve">48万円以下</t>
  </si>
  <si>
    <t xml:space="preserve">33万円</t>
  </si>
  <si>
    <t xml:space="preserve">22万円</t>
  </si>
  <si>
    <t xml:space="preserve">11万円</t>
  </si>
  <si>
    <t xml:space="preserve">配偶者控除</t>
  </si>
  <si>
    <t xml:space="preserve">老人控除対象配偶者</t>
  </si>
  <si>
    <t xml:space="preserve">38万円</t>
  </si>
  <si>
    <t xml:space="preserve">26万円</t>
  </si>
  <si>
    <t xml:space="preserve">13万円</t>
  </si>
  <si>
    <t xml:space="preserve">48万円超100万円以下</t>
  </si>
  <si>
    <t xml:space="preserve">配偶者特別控除</t>
  </si>
  <si>
    <t xml:space="preserve">100万円超105万円以下</t>
  </si>
  <si>
    <t xml:space="preserve">31万円</t>
  </si>
  <si>
    <t xml:space="preserve">21万円</t>
  </si>
  <si>
    <t xml:space="preserve">105万円超110万円以下</t>
  </si>
  <si>
    <t xml:space="preserve">18万円</t>
  </si>
  <si>
    <t xml:space="preserve">9万円</t>
  </si>
  <si>
    <t xml:space="preserve">110万円超115万円以下</t>
  </si>
  <si>
    <t xml:space="preserve">14万円</t>
  </si>
  <si>
    <t xml:space="preserve">7万円</t>
  </si>
  <si>
    <t xml:space="preserve">115万円超120万円以下</t>
  </si>
  <si>
    <t xml:space="preserve">16万円</t>
  </si>
  <si>
    <t xml:space="preserve">6万円</t>
  </si>
  <si>
    <t xml:space="preserve">120万円超125万円以下</t>
  </si>
  <si>
    <t xml:space="preserve">8万円</t>
  </si>
  <si>
    <t xml:space="preserve">4万円</t>
  </si>
  <si>
    <t xml:space="preserve">125万円超130万円以下</t>
  </si>
  <si>
    <t xml:space="preserve">2万円</t>
  </si>
  <si>
    <t xml:space="preserve">130万円超133万円以下</t>
  </si>
  <si>
    <t xml:space="preserve">3万円</t>
  </si>
  <si>
    <t xml:space="preserve">1万円</t>
  </si>
  <si>
    <t xml:space="preserve">133万円超</t>
  </si>
  <si>
    <t xml:space="preserve">０円</t>
  </si>
  <si>
    <t xml:space="preserve">老人控除対象配偶者…控除対象配偶者のうち、昭和30年１月１日以前に生まれた方（70歳以上の方）</t>
  </si>
  <si>
    <t xml:space="preserve">※あなたの合計所得金額が1,000万円を超えている場合は、配偶者控除及び配偶者特別控除を受けら</t>
  </si>
  <si>
    <t xml:space="preserve">れません。</t>
  </si>
  <si>
    <t xml:space="preserve">※夫婦がお互いに配偶者特別控除を適用することはできません。</t>
  </si>
  <si>
    <t xml:space="preserve">※配偶者が青色申告者の事業専従者として給与の支払を受けている場合、白色申告者の事業専従者と</t>
  </si>
  <si>
    <t xml:space="preserve">なっている場合、他の納税者の扶養親族として扶養控除の対象とされている場合は、配偶者控除及び</t>
  </si>
  <si>
    <t xml:space="preserve">配偶者特別控除を受けられません。</t>
  </si>
  <si>
    <t xml:space="preserve">※配偶者と別居している場合は、裏面「12　別居の扶養親族等に関する事項」に記入します。</t>
  </si>
  <si>
    <t xml:space="preserve">※配偶者が国外居住である場合、「親族関係書類」及び「送金関係書類」（これらの書類が外国語で作成されて</t>
  </si>
  <si>
    <t xml:space="preserve">いる場合にはその翻訳文も必要です。）を添付する必要があります。ただし、給与等（公的年金等）の源泉</t>
  </si>
  <si>
    <t xml:space="preserve">徴収又は給与等の年末調整の際に源泉徴収義務者に提出し、又は提示したこれらの書類については、</t>
  </si>
  <si>
    <t xml:space="preserve">添付する必要はありません。</t>
  </si>
  <si>
    <t xml:space="preserve">㉓　扶養控除</t>
  </si>
  <si>
    <t xml:space="preserve">あなたに控除対象扶養親族がいる場合の控除</t>
  </si>
  <si>
    <t xml:space="preserve">控除対象扶養親族…令和６年12月31日（年の途中で死亡した場合には、その死亡の日）の現況に</t>
  </si>
  <si>
    <t xml:space="preserve">おいて、次のいずれにも該当する方</t>
  </si>
  <si>
    <t xml:space="preserve">１．配偶者以外の親族（６親等以内の血族及び３親等以内の姻族）、都道府県知事から養育を委託された</t>
  </si>
  <si>
    <t xml:space="preserve">児童（いわゆる里子）又は市町村長から養護を委託された老人である。</t>
  </si>
  <si>
    <t xml:space="preserve">２．あなたと生計を一にしている。</t>
  </si>
  <si>
    <t xml:space="preserve">３．合計所得金額が48万円以下である。</t>
  </si>
  <si>
    <t xml:space="preserve">４．青色申告者の事業専従者として給与の支払を受けていない又は白色申告者の事業専従者でない。</t>
  </si>
  <si>
    <t xml:space="preserve">５．平成20年１月1日以前に生まれた方（16歳以上の方）</t>
  </si>
  <si>
    <t xml:space="preserve">※扶養親族が16歳未満である場合、所得控除に該当しませんので、「４　所得から差し引かれる金額」</t>
  </si>
  <si>
    <t xml:space="preserve">の㉓欄に金額は記入せず、「３　所得から差し引かれる金額に関する事項」の㉓欄に記入します。</t>
  </si>
  <si>
    <t xml:space="preserve">区分</t>
  </si>
  <si>
    <t xml:space="preserve">一般の控除対象扶養親族</t>
  </si>
  <si>
    <t xml:space="preserve">特定扶養親族</t>
  </si>
  <si>
    <t xml:space="preserve">45万円</t>
  </si>
  <si>
    <t xml:space="preserve">老人扶養親族</t>
  </si>
  <si>
    <t xml:space="preserve">同居老親等</t>
  </si>
  <si>
    <t xml:space="preserve">同居老親等以外</t>
  </si>
  <si>
    <t xml:space="preserve">特定扶養親族…控除対象扶養親族のうち、平成14年１月２日から平成18年１月１日までの間に</t>
  </si>
  <si>
    <t xml:space="preserve">生まれた方（19歳以上23歳未満の方）</t>
  </si>
  <si>
    <t xml:space="preserve">老人扶養親族…控除対象扶養親族のうち、昭和30年１月１日以前に生まれた方（70歳以上の方）</t>
  </si>
  <si>
    <t xml:space="preserve">同居老親等…老人扶養親族のうち、あなたや配偶者の直系尊属（父母、祖父母など）で、あなたや</t>
  </si>
  <si>
    <t xml:space="preserve">配偶者との同居を常としている方</t>
  </si>
  <si>
    <t xml:space="preserve">※老人ホームなどへ入所している場合は、同居を常としてるとはいえません。</t>
  </si>
  <si>
    <t xml:space="preserve">※他の納税者の同一生計配偶者又は扶養親族として、配偶者（特別）控除、扶養控除又は障害者控除の対象と</t>
  </si>
  <si>
    <t xml:space="preserve">されている方については、扶養控除の適用はありません。</t>
  </si>
  <si>
    <t xml:space="preserve">※扶養親族と別居している場合は、裏面「12　別居の扶養親族等に関する事項」に記入します。</t>
  </si>
  <si>
    <t xml:space="preserve">※扶養親族が国外居住である場合、「親族関係書類」及び「送金関係書類」（これらの書類が外国語で作成</t>
  </si>
  <si>
    <t xml:space="preserve">されている場合にはその翻訳文も必要です。）を添付する必要があります。ただし、給与等（公的年金等）</t>
  </si>
  <si>
    <t xml:space="preserve">の源泉徴収又は給与等の年末調整の際に源泉徴収義務者に提出し、又は提示したこれらの書類について</t>
  </si>
  <si>
    <t xml:space="preserve">は、添付する必要はありません。</t>
  </si>
  <si>
    <t xml:space="preserve">㉔　基礎控除</t>
  </si>
  <si>
    <t xml:space="preserve">あなたの合計所得金額が2,500万円以下の場合に適用される控除</t>
  </si>
  <si>
    <t xml:space="preserve">2,400万円以下</t>
  </si>
  <si>
    <t xml:space="preserve">43万円</t>
  </si>
  <si>
    <t xml:space="preserve">2,400万円超2,450万円以下</t>
  </si>
  <si>
    <t xml:space="preserve">29万円</t>
  </si>
  <si>
    <t xml:space="preserve">2,450万円超2,500万円以下</t>
  </si>
  <si>
    <t xml:space="preserve">15万円</t>
  </si>
  <si>
    <t xml:space="preserve">2,500万円超</t>
  </si>
  <si>
    <t xml:space="preserve">0円</t>
  </si>
  <si>
    <t xml:space="preserve">㉖　雑損控除</t>
  </si>
  <si>
    <t xml:space="preserve">次のいずれかに該当する場合の控除</t>
  </si>
  <si>
    <t xml:space="preserve">あなたや、総所得金額等が48万円以下の配偶者その他の親族で生計を一にする方が、災害や盗難、</t>
  </si>
  <si>
    <t xml:space="preserve">横領によって住宅や家財などに損害を受けた場合</t>
  </si>
  <si>
    <t xml:space="preserve">あなたが災害等に関連してやむを得ない支出（災害関連支出）をした場合</t>
  </si>
  <si>
    <t xml:space="preserve">控除額…次の(1)と(2)のいずれか多い方の金額</t>
  </si>
  <si>
    <t xml:space="preserve">（損害金額）＋（災害関連支出）－（保険金等の補てん額）－（総所得金額等）×0.1…(1)</t>
  </si>
  <si>
    <t xml:space="preserve">（災害関連支出）－50,000円…(2)</t>
  </si>
  <si>
    <t xml:space="preserve">㉗　医療費控除</t>
  </si>
  <si>
    <t xml:space="preserve">医療費控除とセルフメディケーション税制による医療費控除の特例は選択適用です。</t>
  </si>
  <si>
    <t xml:space="preserve">あなたや生計を一にする配偶者その他の親族のために令和４年中に支払った医療費が、一定の金額</t>
  </si>
  <si>
    <t xml:space="preserve">以上ある場合の控除</t>
  </si>
  <si>
    <t xml:space="preserve">控除額…(1)－(2)（最高200万円）</t>
  </si>
  <si>
    <t xml:space="preserve">（支払った医療費）－（保険金等の補てん額）…(1)</t>
  </si>
  <si>
    <t xml:space="preserve">（総所得金額等）×0.05　と　10万円　のいずれか少ない方の金額…(2)</t>
  </si>
  <si>
    <t xml:space="preserve">セルフメディケーション税制による医療費控除の特例</t>
  </si>
  <si>
    <t xml:space="preserve">あなたが健康の保持増進及び疾病の予防として一定の取組を行い、あなたや生計を一にする配偶者</t>
  </si>
  <si>
    <t xml:space="preserve">その他の親族のために令和４年中に支払った特定の医薬品の購入費が12,000円を超える場合の控除</t>
  </si>
  <si>
    <t xml:space="preserve">（支払った金額）－（保険金等の補てん額）－12,000円（最高88,000円）</t>
  </si>
  <si>
    <t xml:space="preserve">「５　給与・公的年金等に係る所得以外（令和７年４月１日において65歳未満の方は給与所得以外）の</t>
  </si>
  <si>
    <t xml:space="preserve">所得の市民税・県民税の納付方法」</t>
  </si>
  <si>
    <t xml:space="preserve">給与・公的年金等に係る所得以外（令和７年４月１日において65歳未満の方は給与所得以外）の市民税・</t>
  </si>
  <si>
    <t xml:space="preserve">県民税については、徴収方法を選択することができます。</t>
  </si>
  <si>
    <t xml:space="preserve">給与から差し引くことを希望する場合には、「給与から差し引き（特別徴収）」を選択し、また、</t>
  </si>
  <si>
    <t xml:space="preserve">給与から差し引かないで別に窓口等に自分で納付することを希望する場合には、「自分で納付（普通徴</t>
  </si>
  <si>
    <t xml:space="preserve">収）」を選択します。</t>
  </si>
  <si>
    <t xml:space="preserve">「14　寄附金に関する事項」</t>
  </si>
  <si>
    <t xml:space="preserve">都道府県・市区町村に対する寄附金（ふるさと納税等）や、あなたの令和７年１月１日現在における住所地</t>
  </si>
  <si>
    <t xml:space="preserve">の共同募金会と日本赤十字社支部に対する寄附金、千葉県及び富津市が条例で指定した寄附金について</t>
  </si>
  <si>
    <t xml:space="preserve">それぞれの合計寄付金額を記入します。</t>
  </si>
  <si>
    <t xml:space="preserve">※ふるさと納税について、申告特例（ワンストップ特例）を申請している場合でも、申告を行うと当該</t>
  </si>
  <si>
    <t xml:space="preserve">申請が無効となります。申告を行う場合には、特例申請をした分も含めて寄附金の金額を記入して</t>
  </si>
  <si>
    <t xml:space="preserve">ください。また、都道府県・市区町村に対する寄附金のうち、寄附日においてふるさと納税に係る</t>
  </si>
  <si>
    <t xml:space="preserve">総務大臣の指定を受けていない地方公共団体に対するものは特例控除の対象となりませんので、</t>
  </si>
  <si>
    <t xml:space="preserve">「住所地の共同募金会、日赤支部分、都道府県市区町村分（特例控除対象以外）」へ記入してください。</t>
  </si>
</sst>
</file>

<file path=xl/styles.xml><?xml version="1.0" encoding="utf-8"?>
<styleSheet xmlns="http://schemas.openxmlformats.org/spreadsheetml/2006/main">
  <numFmts count="8">
    <numFmt numFmtId="164" formatCode="General"/>
    <numFmt numFmtId="165" formatCode="General"/>
    <numFmt numFmtId="166" formatCode="000\ 000\ 000\ 000"/>
    <numFmt numFmtId="167" formatCode="yyyy/mm/dd"/>
    <numFmt numFmtId="168" formatCode="#,##0;[RED]\-#,##0"/>
    <numFmt numFmtId="169" formatCode="0%"/>
    <numFmt numFmtId="170" formatCode="0_);[RED]\(0\)"/>
    <numFmt numFmtId="171" formatCode="#,##0"/>
  </numFmts>
  <fonts count="21">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color rgb="FF000000"/>
      <name val="BIZ UDゴシック"/>
      <family val="3"/>
      <charset val="128"/>
    </font>
    <font>
      <sz val="16"/>
      <color rgb="FF000000"/>
      <name val="BIZ UDゴシック"/>
      <family val="3"/>
      <charset val="128"/>
    </font>
    <font>
      <sz val="6"/>
      <color rgb="FF000000"/>
      <name val="BIZ UDゴシック"/>
      <family val="3"/>
      <charset val="128"/>
    </font>
    <font>
      <sz val="9"/>
      <color rgb="FF000000"/>
      <name val="BIZ UDゴシック"/>
      <family val="3"/>
      <charset val="128"/>
    </font>
    <font>
      <sz val="8"/>
      <color rgb="FF000000"/>
      <name val="BIZ UDゴシック"/>
      <family val="3"/>
      <charset val="128"/>
    </font>
    <font>
      <sz val="10"/>
      <color rgb="FF000000"/>
      <name val="BIZ UDゴシック"/>
      <family val="3"/>
      <charset val="128"/>
    </font>
    <font>
      <b val="true"/>
      <sz val="9"/>
      <color rgb="FF000000"/>
      <name val="BIZ UDゴシック"/>
      <family val="3"/>
      <charset val="128"/>
    </font>
    <font>
      <sz val="4"/>
      <color rgb="FF000000"/>
      <name val="BIZ UDゴシック"/>
      <family val="5"/>
      <charset val="128"/>
    </font>
    <font>
      <sz val="9"/>
      <color rgb="FF000000"/>
      <name val="Meiryo UI"/>
      <family val="0"/>
      <charset val="1"/>
    </font>
    <font>
      <sz val="11"/>
      <color rgb="FF000000"/>
      <name val="BIZ UDPゴシック"/>
      <family val="3"/>
      <charset val="128"/>
    </font>
    <font>
      <b val="true"/>
      <sz val="12"/>
      <name val="BIZ UDPゴシック"/>
      <family val="3"/>
      <charset val="128"/>
    </font>
    <font>
      <sz val="11"/>
      <name val="BIZ UDPゴシック"/>
      <family val="3"/>
      <charset val="128"/>
    </font>
    <font>
      <u val="single"/>
      <sz val="11"/>
      <name val="BIZ UDPゴシック"/>
      <family val="3"/>
      <charset val="128"/>
    </font>
    <font>
      <sz val="11"/>
      <color rgb="FFFF0000"/>
      <name val="BIZ UDPゴシック"/>
      <family val="3"/>
      <charset val="128"/>
    </font>
    <font>
      <b val="true"/>
      <sz val="12"/>
      <color rgb="FF000000"/>
      <name val="BIZ UDPゴシック"/>
      <family val="3"/>
      <charset val="128"/>
    </font>
    <font>
      <sz val="10"/>
      <color rgb="FF000000"/>
      <name val="BIZ UDPゴシック"/>
      <family val="3"/>
      <charset val="128"/>
    </font>
    <font>
      <b val="true"/>
      <sz val="11"/>
      <color rgb="FF000000"/>
      <name val="BIZ UDPゴシック"/>
      <family val="3"/>
      <charset val="128"/>
    </font>
  </fonts>
  <fills count="3">
    <fill>
      <patternFill patternType="none"/>
    </fill>
    <fill>
      <patternFill patternType="gray125"/>
    </fill>
    <fill>
      <patternFill patternType="solid">
        <fgColor rgb="FFF2F2F2"/>
        <bgColor rgb="FFFFFFCC"/>
      </patternFill>
    </fill>
  </fills>
  <borders count="60">
    <border diagonalUp="false" diagonalDown="false">
      <left/>
      <right/>
      <top/>
      <bottom/>
      <diagonal/>
    </border>
    <border diagonalUp="false" diagonalDown="false">
      <left style="thin"/>
      <right/>
      <top/>
      <bottom/>
      <diagonal/>
    </border>
    <border diagonalUp="false" diagonalDown="false">
      <left style="thin"/>
      <right style="thin"/>
      <top style="thin"/>
      <bottom/>
      <diagonal/>
    </border>
    <border diagonalUp="false" diagonalDown="false">
      <left/>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thin"/>
      <right/>
      <top/>
      <bottom style="hair"/>
      <diagonal/>
    </border>
    <border diagonalUp="false" diagonalDown="false">
      <left/>
      <right/>
      <top/>
      <bottom style="hair"/>
      <diagonal/>
    </border>
    <border diagonalUp="false" diagonalDown="false">
      <left/>
      <right style="thin"/>
      <top/>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style="hair"/>
      <right style="hair"/>
      <top style="hair"/>
      <bottom/>
      <diagonal/>
    </border>
    <border diagonalUp="false" diagonalDown="false">
      <left style="hair"/>
      <right style="thin"/>
      <top style="hair"/>
      <bottom style="thin"/>
      <diagonal/>
    </border>
    <border diagonalUp="false" diagonalDown="false">
      <left/>
      <right style="thin"/>
      <top style="thin"/>
      <bottom/>
      <diagonal/>
    </border>
    <border diagonalUp="false" diagonalDown="false">
      <left style="thin"/>
      <right style="thin"/>
      <top style="hair"/>
      <bottom style="hair"/>
      <diagonal/>
    </border>
    <border diagonalUp="false" diagonalDown="false">
      <left style="hair"/>
      <right style="thin"/>
      <top style="hair"/>
      <bottom style="hair"/>
      <diagonal/>
    </border>
    <border diagonalUp="false" diagonalDown="false">
      <left style="thin"/>
      <right style="hair"/>
      <top style="thin"/>
      <bottom style="thin"/>
      <diagonal/>
    </border>
    <border diagonalUp="false" diagonalDown="false">
      <left/>
      <right style="thin"/>
      <top/>
      <bottom/>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right style="hair"/>
      <top style="hair"/>
      <bottom style="thin"/>
      <diagonal/>
    </border>
    <border diagonalUp="false" diagonalDown="false">
      <left/>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top style="thin"/>
      <bottom/>
      <diagonal/>
    </border>
    <border diagonalUp="false" diagonalDown="false">
      <left style="thin"/>
      <right style="hair"/>
      <top/>
      <bottom/>
      <diagonal/>
    </border>
    <border diagonalUp="false" diagonalDown="false">
      <left style="hair"/>
      <right style="hair"/>
      <top/>
      <bottom style="hair"/>
      <diagonal/>
    </border>
    <border diagonalUp="false" diagonalDown="false">
      <left style="hair"/>
      <right style="thin"/>
      <top/>
      <bottom style="hair"/>
      <diagonal/>
    </border>
    <border diagonalUp="false" diagonalDown="true">
      <left style="hair"/>
      <right style="thin"/>
      <top style="hair"/>
      <bottom style="thin"/>
      <diagonal style="thin"/>
    </border>
    <border diagonalUp="false" diagonalDown="false">
      <left style="thin"/>
      <right style="hair"/>
      <top/>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hair"/>
      <right style="hair"/>
      <top style="thin"/>
      <bottom/>
      <diagonal/>
    </border>
    <border diagonalUp="false" diagonalDown="false">
      <left style="hair"/>
      <right/>
      <top/>
      <bottom style="thin"/>
      <diagonal/>
    </border>
    <border diagonalUp="false" diagonalDown="false">
      <left/>
      <right style="hair"/>
      <top/>
      <bottom style="thin"/>
      <diagonal/>
    </border>
    <border diagonalUp="false" diagonalDown="false">
      <left style="hair"/>
      <right/>
      <top style="hair"/>
      <bottom/>
      <diagonal/>
    </border>
    <border diagonalUp="false" diagonalDown="false">
      <left/>
      <right style="hair"/>
      <top style="hair"/>
      <bottom/>
      <diagonal/>
    </border>
    <border diagonalUp="false" diagonalDown="false">
      <left style="hair"/>
      <right style="thin"/>
      <top style="hair"/>
      <bottom/>
      <diagonal/>
    </border>
    <border diagonalUp="false" diagonalDown="false">
      <left/>
      <right/>
      <top style="thin"/>
      <bottom style="thin"/>
      <diagonal/>
    </border>
    <border diagonalUp="false" diagonalDown="false">
      <left/>
      <right/>
      <top style="thin"/>
      <bottom/>
      <diagonal/>
    </border>
    <border diagonalUp="false" diagonalDown="false">
      <left style="thin"/>
      <right style="hair"/>
      <top style="thin"/>
      <bottom/>
      <diagonal/>
    </border>
    <border diagonalUp="false" diagonalDown="false">
      <left/>
      <right style="thin"/>
      <top style="hair"/>
      <bottom style="thin"/>
      <diagonal/>
    </border>
    <border diagonalUp="false" diagonalDown="false">
      <left style="medium"/>
      <right style="dotted"/>
      <top style="medium"/>
      <bottom style="medium"/>
      <diagonal/>
    </border>
    <border diagonalUp="false" diagonalDown="false">
      <left style="dotted"/>
      <right style="hair"/>
      <top style="medium"/>
      <bottom style="medium"/>
      <diagonal/>
    </border>
    <border diagonalUp="false" diagonalDown="false">
      <left style="hair"/>
      <right style="thin"/>
      <top style="medium"/>
      <bottom style="medium"/>
      <diagonal/>
    </border>
    <border diagonalUp="false" diagonalDown="false">
      <left style="thin"/>
      <right style="hair"/>
      <top style="medium"/>
      <bottom style="medium"/>
      <diagonal/>
    </border>
    <border diagonalUp="false" diagonalDown="false">
      <left style="hair"/>
      <right style="medium"/>
      <top style="medium"/>
      <bottom style="medium"/>
      <diagonal/>
    </border>
    <border diagonalUp="false" diagonalDown="false">
      <left style="thin"/>
      <right style="thin"/>
      <top style="thin"/>
      <bottom style="thin"/>
      <diagonal/>
    </border>
    <border diagonalUp="false" diagonalDown="false">
      <left style="thin"/>
      <right style="hair"/>
      <top style="thin"/>
      <bottom style="hair"/>
      <diagonal/>
    </border>
    <border diagonalUp="false" diagonalDown="false">
      <left style="hair"/>
      <right style="thin"/>
      <top style="thin"/>
      <bottom style="thin"/>
      <diagonal/>
    </border>
    <border diagonalUp="false" diagonalDown="false">
      <left style="hair"/>
      <right/>
      <top style="thin"/>
      <bottom/>
      <diagonal/>
    </border>
    <border diagonalUp="false" diagonalDown="false">
      <left/>
      <right style="thin"/>
      <top style="hair"/>
      <bottom style="hair"/>
      <diagonal/>
    </border>
    <border diagonalUp="false" diagonalDown="false">
      <left style="thin"/>
      <right style="thin"/>
      <top style="hair"/>
      <bottom style="thin"/>
      <diagonal/>
    </border>
    <border diagonalUp="false" diagonalDown="false">
      <left style="hair"/>
      <right style="hair"/>
      <top style="thin"/>
      <bottom style="thin"/>
      <diagonal/>
    </border>
    <border diagonalUp="false" diagonalDown="false">
      <left style="thin"/>
      <right style="hair"/>
      <top/>
      <bottom style="hair"/>
      <diagonal/>
    </border>
    <border diagonalUp="false" diagonalDown="false">
      <left style="hair"/>
      <right/>
      <top style="hair"/>
      <bottom style="thin"/>
      <diagonal/>
    </border>
    <border diagonalUp="false" diagonalDown="false">
      <left style="thin"/>
      <right style="thin"/>
      <top style="double"/>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257">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4" fillId="0" borderId="1" xfId="0" applyFont="true" applyBorder="tru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top"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true">
      <alignment horizontal="general" vertical="center" textRotation="0" wrapText="false" indent="0" shrinkToFit="true"/>
      <protection locked="false" hidden="false"/>
    </xf>
    <xf numFmtId="164" fontId="4" fillId="2" borderId="4" xfId="0" applyFont="true" applyBorder="true" applyAlignment="true" applyProtection="false">
      <alignment horizontal="center" vertical="center" textRotation="0" wrapText="false" indent="0" shrinkToFit="true"/>
      <protection locked="true" hidden="false"/>
    </xf>
    <xf numFmtId="164" fontId="4" fillId="2" borderId="4" xfId="0" applyFont="true" applyBorder="true" applyAlignment="false" applyProtection="false">
      <alignment horizontal="general"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false" applyProtection="true">
      <alignment horizontal="general" vertical="center" textRotation="0" wrapText="false" indent="0" shrinkToFit="false"/>
      <protection locked="false" hidden="false"/>
    </xf>
    <xf numFmtId="164" fontId="4" fillId="0" borderId="6" xfId="0" applyFont="true" applyBorder="true" applyAlignment="false" applyProtection="false">
      <alignment horizontal="general" vertical="center" textRotation="0" wrapText="false" indent="0" shrinkToFit="false"/>
      <protection locked="true" hidden="false"/>
    </xf>
    <xf numFmtId="164" fontId="4" fillId="0" borderId="7" xfId="0" applyFont="true" applyBorder="true" applyAlignment="false" applyProtection="false">
      <alignment horizontal="general" vertical="center" textRotation="0" wrapText="false" indent="0" shrinkToFit="false"/>
      <protection locked="true" hidden="false"/>
    </xf>
    <xf numFmtId="164" fontId="4" fillId="0" borderId="8" xfId="0" applyFont="true" applyBorder="true" applyAlignment="false" applyProtection="false">
      <alignment horizontal="general" vertical="center" textRotation="0" wrapText="false" indent="0" shrinkToFit="false"/>
      <protection locked="true" hidden="false"/>
    </xf>
    <xf numFmtId="164" fontId="6" fillId="2" borderId="9" xfId="0" applyFont="true" applyBorder="true" applyAlignment="true" applyProtection="false">
      <alignment horizontal="center" vertical="center" textRotation="0" wrapText="true" indent="0" shrinkToFit="false"/>
      <protection locked="true" hidden="false"/>
    </xf>
    <xf numFmtId="165" fontId="7" fillId="0" borderId="10" xfId="0" applyFont="true" applyBorder="true" applyAlignment="true" applyProtection="true">
      <alignment horizontal="right" vertical="bottom" textRotation="0" wrapText="false" indent="0" shrinkToFit="false"/>
      <protection locked="true" hidden="false"/>
    </xf>
    <xf numFmtId="164" fontId="7" fillId="0" borderId="9" xfId="0" applyFont="true" applyBorder="true" applyAlignment="true" applyProtection="true">
      <alignment horizontal="general" vertical="bottom" textRotation="0" wrapText="false" indent="0" shrinkToFit="false"/>
      <protection locked="false" hidden="false"/>
    </xf>
    <xf numFmtId="164" fontId="4" fillId="2" borderId="11" xfId="0" applyFont="true" applyBorder="true" applyAlignment="true" applyProtection="false">
      <alignment horizontal="center" vertical="center" textRotation="0" wrapText="false" indent="0" shrinkToFit="true"/>
      <protection locked="true" hidden="false"/>
    </xf>
    <xf numFmtId="166" fontId="4" fillId="0" borderId="12" xfId="0" applyFont="true" applyBorder="true" applyAlignment="true" applyProtection="true">
      <alignment horizontal="general" vertical="center" textRotation="0" wrapText="false" indent="0" shrinkToFit="false"/>
      <protection locked="false" hidden="false"/>
    </xf>
    <xf numFmtId="164" fontId="4" fillId="0" borderId="13" xfId="0" applyFont="true" applyBorder="true" applyAlignment="true" applyProtection="false">
      <alignment horizontal="right" vertical="center" textRotation="0" wrapText="false" indent="0" shrinkToFit="false"/>
      <protection locked="true" hidden="false"/>
    </xf>
    <xf numFmtId="164" fontId="4" fillId="2" borderId="14"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true"/>
      <protection locked="true" hidden="false"/>
    </xf>
    <xf numFmtId="164" fontId="4" fillId="0" borderId="15" xfId="0" applyFont="true" applyBorder="true" applyAlignment="true" applyProtection="true">
      <alignment horizontal="general" vertical="center" textRotation="0" wrapText="false" indent="0" shrinkToFit="true"/>
      <protection locked="false" hidden="false"/>
    </xf>
    <xf numFmtId="164" fontId="4" fillId="2" borderId="16" xfId="0" applyFont="true" applyBorder="true" applyAlignment="true" applyProtection="false">
      <alignment horizontal="center" vertical="center" textRotation="255" wrapText="false" indent="0" shrinkToFit="true"/>
      <protection locked="true" hidden="false"/>
    </xf>
    <xf numFmtId="164" fontId="4" fillId="0" borderId="5" xfId="0" applyFont="true" applyBorder="true" applyAlignment="true" applyProtection="true">
      <alignment horizontal="general" vertical="center" textRotation="0" wrapText="false" indent="0" shrinkToFit="tru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7" fontId="4" fillId="0" borderId="0" xfId="0" applyFont="true" applyBorder="false" applyAlignment="false" applyProtection="false">
      <alignment horizontal="general"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false" hidden="false"/>
    </xf>
    <xf numFmtId="164" fontId="4" fillId="0" borderId="21" xfId="0" applyFont="true" applyBorder="true" applyAlignment="true" applyProtection="true">
      <alignment horizontal="center" vertical="center" textRotation="0" wrapText="false" indent="0" shrinkToFit="false"/>
      <protection locked="false" hidden="false"/>
    </xf>
    <xf numFmtId="164" fontId="4" fillId="0" borderId="12" xfId="0" applyFont="true" applyBorder="true" applyAlignment="true" applyProtection="true">
      <alignment horizontal="center" vertical="center" textRotation="0" wrapText="false" indent="0" shrinkToFit="false"/>
      <protection locked="false" hidden="false"/>
    </xf>
    <xf numFmtId="164" fontId="8" fillId="2" borderId="21"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false" indent="0" shrinkToFit="true"/>
      <protection locked="false" hidden="false"/>
    </xf>
    <xf numFmtId="164" fontId="4" fillId="2" borderId="21" xfId="0" applyFont="true" applyBorder="true" applyAlignment="true" applyProtection="false">
      <alignment horizontal="center" vertical="center" textRotation="0" wrapText="true" indent="0" shrinkToFit="false"/>
      <protection locked="true" hidden="false"/>
    </xf>
    <xf numFmtId="164" fontId="4" fillId="0" borderId="12" xfId="0" applyFont="true" applyBorder="true" applyAlignment="true" applyProtection="true">
      <alignment horizontal="general" vertical="center" textRotation="0" wrapText="false" indent="0" shrinkToFit="true"/>
      <protection locked="false" hidden="false"/>
    </xf>
    <xf numFmtId="164" fontId="4" fillId="2" borderId="22" xfId="0" applyFont="true" applyBorder="true" applyAlignment="true" applyProtection="false">
      <alignment horizontal="center" vertical="center" textRotation="0" wrapText="false" indent="0" shrinkToFit="true"/>
      <protection locked="true" hidden="false"/>
    </xf>
    <xf numFmtId="164" fontId="4" fillId="0" borderId="21" xfId="0" applyFont="true" applyBorder="true" applyAlignment="true" applyProtection="false">
      <alignment horizontal="center" vertical="center" textRotation="0"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tru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4" fillId="0" borderId="24" xfId="0" applyFont="true" applyBorder="true" applyAlignment="false" applyProtection="false">
      <alignment horizontal="general" vertical="center" textRotation="0" wrapText="false" indent="0" shrinkToFit="false"/>
      <protection locked="true" hidden="false"/>
    </xf>
    <xf numFmtId="164" fontId="4" fillId="0" borderId="2" xfId="0" applyFont="true" applyBorder="true" applyAlignment="true" applyProtection="true">
      <alignment horizontal="left" vertical="center" textRotation="0" wrapText="false" indent="0" shrinkToFit="true"/>
      <protection locked="false" hidden="false"/>
    </xf>
    <xf numFmtId="164" fontId="4" fillId="2" borderId="4" xfId="0" applyFont="true" applyBorder="true" applyAlignment="true" applyProtection="false">
      <alignment horizontal="center" vertical="center" textRotation="255" wrapText="false" indent="0" shrinkToFit="true"/>
      <protection locked="true" hidden="false"/>
    </xf>
    <xf numFmtId="168" fontId="4" fillId="0" borderId="5" xfId="20" applyFont="true" applyBorder="true" applyAlignment="true" applyProtection="true">
      <alignment horizontal="general" vertical="center" textRotation="0" wrapText="false" indent="0" shrinkToFit="true"/>
      <protection locked="false" hidden="false"/>
    </xf>
    <xf numFmtId="165" fontId="4" fillId="0" borderId="24" xfId="0" applyFont="true" applyBorder="true" applyAlignment="true" applyProtection="true">
      <alignment horizontal="right" vertical="center" textRotation="0" wrapText="false" indent="0" shrinkToFit="false"/>
      <protection locked="true" hidden="false"/>
    </xf>
    <xf numFmtId="164" fontId="4" fillId="0" borderId="25" xfId="0" applyFont="true" applyBorder="true" applyAlignment="true" applyProtection="true">
      <alignment horizontal="left" vertical="center" textRotation="0" wrapText="false" indent="0" shrinkToFit="true"/>
      <protection locked="false" hidden="false"/>
    </xf>
    <xf numFmtId="165" fontId="4" fillId="0" borderId="23" xfId="0" applyFont="true" applyBorder="true" applyAlignment="true" applyProtection="true">
      <alignment horizontal="general" vertical="center"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true"/>
      <protection locked="true" hidden="false"/>
    </xf>
    <xf numFmtId="164" fontId="4" fillId="2" borderId="19" xfId="0" applyFont="true" applyBorder="true" applyAlignment="false" applyProtection="false">
      <alignment horizontal="general" vertical="center" textRotation="0" wrapText="false" indent="0" shrinkToFit="false"/>
      <protection locked="true" hidden="false"/>
    </xf>
    <xf numFmtId="168" fontId="4" fillId="0" borderId="15" xfId="20" applyFont="true" applyBorder="true" applyAlignment="true" applyProtection="true">
      <alignment horizontal="general" vertical="center" textRotation="0" wrapText="false" indent="0" shrinkToFit="true"/>
      <protection locked="fals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8" fontId="4" fillId="0" borderId="0" xfId="0" applyFont="true" applyBorder="false" applyAlignment="false" applyProtection="false">
      <alignment horizontal="general" vertical="center" textRotation="0" wrapText="false" indent="0" shrinkToFit="false"/>
      <protection locked="true" hidden="false"/>
    </xf>
    <xf numFmtId="165" fontId="4" fillId="0" borderId="0" xfId="20" applyFont="true" applyBorder="true" applyAlignment="true" applyProtection="true">
      <alignment horizontal="general" vertical="center" textRotation="0" wrapText="false" indent="0" shrinkToFit="false"/>
      <protection locked="true" hidden="false"/>
    </xf>
    <xf numFmtId="165" fontId="4" fillId="0" borderId="1" xfId="0" applyFont="true" applyBorder="true" applyAlignment="false" applyProtection="false">
      <alignment horizontal="general" vertical="center" textRotation="0" wrapText="false" indent="0" shrinkToFit="false"/>
      <protection locked="true" hidden="false"/>
    </xf>
    <xf numFmtId="164" fontId="7" fillId="2" borderId="16" xfId="0" applyFont="true" applyBorder="true" applyAlignment="true" applyProtection="false">
      <alignment horizontal="center" vertical="center" textRotation="0" wrapText="tru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true"/>
      <protection locked="false" hidden="false"/>
    </xf>
    <xf numFmtId="164" fontId="4" fillId="2" borderId="19" xfId="0" applyFont="true" applyBorder="true" applyAlignment="true" applyProtection="false">
      <alignment horizontal="center" vertical="center" textRotation="255"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false"/>
      <protection locked="true" hidden="false"/>
    </xf>
    <xf numFmtId="168" fontId="4" fillId="2" borderId="12" xfId="20" applyFont="true" applyBorder="true" applyAlignment="true" applyProtection="true">
      <alignment horizontal="general" vertical="center" textRotation="0" wrapText="false" indent="0" shrinkToFit="true"/>
      <protection locked="true" hidden="false"/>
    </xf>
    <xf numFmtId="164" fontId="7" fillId="2" borderId="27" xfId="0" applyFont="true" applyBorder="true" applyAlignment="true" applyProtection="false">
      <alignment horizontal="center" vertical="center" textRotation="0" wrapText="true" indent="0" shrinkToFit="false"/>
      <protection locked="true" hidden="false"/>
    </xf>
    <xf numFmtId="164" fontId="4" fillId="2" borderId="28" xfId="0" applyFont="true" applyBorder="true" applyAlignment="true" applyProtection="false">
      <alignment horizontal="center" vertical="center" textRotation="0" wrapText="false" indent="0" shrinkToFit="false"/>
      <protection locked="true" hidden="false"/>
    </xf>
    <xf numFmtId="164" fontId="4" fillId="2" borderId="29" xfId="0" applyFont="true" applyBorder="true" applyAlignment="true" applyProtection="false">
      <alignment horizontal="center" vertical="center" textRotation="0" wrapText="false" indent="0" shrinkToFit="false"/>
      <protection locked="true" hidden="false"/>
    </xf>
    <xf numFmtId="164" fontId="4" fillId="0" borderId="25" xfId="0" applyFont="true" applyBorder="true" applyAlignment="false" applyProtection="false">
      <alignment horizontal="general" vertical="center" textRotation="0" wrapText="false" indent="0" shrinkToFit="false"/>
      <protection locked="true" hidden="false"/>
    </xf>
    <xf numFmtId="165" fontId="4" fillId="0" borderId="0" xfId="0" applyFont="true" applyBorder="false" applyAlignment="false" applyProtection="false">
      <alignment horizontal="general" vertical="center" textRotation="0" wrapText="false" indent="0" shrinkToFit="false"/>
      <protection locked="true" hidden="false"/>
    </xf>
    <xf numFmtId="168" fontId="4" fillId="0" borderId="19" xfId="20" applyFont="true" applyBorder="true" applyAlignment="true" applyProtection="true">
      <alignment horizontal="general" vertical="center" textRotation="0" wrapText="false" indent="0" shrinkToFit="true"/>
      <protection locked="false" hidden="false"/>
    </xf>
    <xf numFmtId="168" fontId="4" fillId="2" borderId="15" xfId="20" applyFont="true" applyBorder="true" applyAlignment="true" applyProtection="true">
      <alignment horizontal="general" vertical="center" textRotation="0" wrapText="false" indent="0" shrinkToFit="true"/>
      <protection locked="true" hidden="false"/>
    </xf>
    <xf numFmtId="164" fontId="4" fillId="2" borderId="21" xfId="0" applyFont="true" applyBorder="true" applyAlignment="false" applyProtection="false">
      <alignment horizontal="general" vertical="center" textRotation="0" wrapText="false" indent="0" shrinkToFit="false"/>
      <protection locked="true" hidden="false"/>
    </xf>
    <xf numFmtId="164" fontId="4" fillId="0" borderId="30" xfId="0" applyFont="true" applyBorder="true" applyAlignment="true" applyProtection="false">
      <alignment horizontal="center" vertical="center" textRotation="0" wrapText="false" indent="0" shrinkToFit="false"/>
      <protection locked="true" hidden="false"/>
    </xf>
    <xf numFmtId="164" fontId="4" fillId="2" borderId="31" xfId="0" applyFont="true" applyBorder="true" applyAlignment="true" applyProtection="false">
      <alignment horizontal="center" vertical="center" textRotation="255" wrapText="false" indent="0" shrinkToFit="false"/>
      <protection locked="true" hidden="false"/>
    </xf>
    <xf numFmtId="164" fontId="4" fillId="2" borderId="28" xfId="0" applyFont="true" applyBorder="true" applyAlignment="true" applyProtection="false">
      <alignment horizontal="center" vertical="center" textRotation="255" wrapText="false" indent="0" shrinkToFit="true"/>
      <protection locked="true" hidden="false"/>
    </xf>
    <xf numFmtId="164" fontId="4" fillId="2" borderId="28" xfId="0" applyFont="true" applyBorder="true" applyAlignment="true" applyProtection="false">
      <alignment horizontal="center" vertical="center" textRotation="0" wrapText="false" indent="0" shrinkToFit="true"/>
      <protection locked="true" hidden="false"/>
    </xf>
    <xf numFmtId="164" fontId="4" fillId="2" borderId="28" xfId="0" applyFont="true" applyBorder="true" applyAlignment="false" applyProtection="false">
      <alignment horizontal="general" vertical="center" textRotation="0" wrapText="false" indent="0" shrinkToFit="false"/>
      <protection locked="true" hidden="false"/>
    </xf>
    <xf numFmtId="168" fontId="4" fillId="0" borderId="29" xfId="20" applyFont="true" applyBorder="true" applyAlignment="true" applyProtection="true">
      <alignment horizontal="general" vertical="center" textRotation="0" wrapText="false" indent="0" shrinkToFit="true"/>
      <protection locked="fals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68" fontId="4" fillId="0" borderId="11" xfId="20" applyFont="true" applyBorder="true" applyAlignment="true" applyProtection="true">
      <alignment horizontal="general" vertical="center" textRotation="0" wrapText="false" indent="0" shrinkToFit="true"/>
      <protection locked="false" hidden="false"/>
    </xf>
    <xf numFmtId="164" fontId="4" fillId="0" borderId="32" xfId="0" applyFont="true" applyBorder="true" applyAlignment="true" applyProtection="false">
      <alignment horizontal="right" vertical="center" textRotation="0" wrapText="false" indent="0" shrinkToFit="false"/>
      <protection locked="true" hidden="false"/>
    </xf>
    <xf numFmtId="164" fontId="4" fillId="0" borderId="33" xfId="0" applyFont="true" applyBorder="true" applyAlignment="false" applyProtection="false">
      <alignment horizontal="general" vertical="center" textRotation="0" wrapText="false" indent="0" shrinkToFit="false"/>
      <protection locked="true" hidden="false"/>
    </xf>
    <xf numFmtId="164" fontId="8" fillId="2" borderId="16" xfId="0" applyFont="true" applyBorder="true" applyAlignment="true" applyProtection="false">
      <alignment horizontal="center" vertical="center" textRotation="0" wrapText="true" indent="0" shrinkToFit="false"/>
      <protection locked="true" hidden="false"/>
    </xf>
    <xf numFmtId="168" fontId="4" fillId="0" borderId="21" xfId="20" applyFont="true" applyBorder="true" applyAlignment="true" applyProtection="true">
      <alignment horizontal="general" vertical="center" textRotation="0" wrapText="false" indent="0" shrinkToFit="true"/>
      <protection locked="false" hidden="false"/>
    </xf>
    <xf numFmtId="168" fontId="4" fillId="0" borderId="12" xfId="20" applyFont="true" applyBorder="true" applyAlignment="true" applyProtection="true">
      <alignment horizontal="general" vertical="center" textRotation="0" wrapText="false" indent="0" shrinkToFit="true"/>
      <protection locked="false" hidden="false"/>
    </xf>
    <xf numFmtId="164" fontId="4" fillId="0" borderId="0" xfId="0" applyFont="true" applyBorder="false" applyAlignment="true" applyProtection="false">
      <alignment horizontal="general" vertical="center" textRotation="0" wrapText="false" indent="0" shrinkToFit="true"/>
      <protection locked="true" hidden="false"/>
    </xf>
    <xf numFmtId="164" fontId="4" fillId="0" borderId="17" xfId="0" applyFont="true" applyBorder="true" applyAlignment="true" applyProtection="false">
      <alignment horizontal="right" vertical="center" textRotation="255" wrapText="false" indent="0" shrinkToFit="false"/>
      <protection locked="true" hidden="false"/>
    </xf>
    <xf numFmtId="168" fontId="4" fillId="0" borderId="0" xfId="20" applyFont="true" applyBorder="true" applyAlignment="true" applyProtection="true">
      <alignment horizontal="general" vertical="center" textRotation="0" wrapText="false" indent="0" shrinkToFit="false"/>
      <protection locked="true" hidden="false"/>
    </xf>
    <xf numFmtId="164" fontId="8" fillId="2" borderId="34" xfId="0" applyFont="true" applyBorder="true" applyAlignment="true" applyProtection="false">
      <alignment horizontal="left" vertical="center" textRotation="0" wrapText="true" indent="0" shrinkToFit="false"/>
      <protection locked="true" hidden="false"/>
    </xf>
    <xf numFmtId="164" fontId="4" fillId="2" borderId="29" xfId="0" applyFont="true" applyBorder="true" applyAlignment="true" applyProtection="false">
      <alignment horizontal="center" vertical="center" textRotation="0" wrapText="false" indent="0" shrinkToFit="true"/>
      <protection locked="true" hidden="false"/>
    </xf>
    <xf numFmtId="164" fontId="4" fillId="0" borderId="11" xfId="0" applyFont="true" applyBorder="true" applyAlignment="true" applyProtection="true">
      <alignment horizontal="center" vertical="center" textRotation="0" wrapText="false" indent="0" shrinkToFit="false"/>
      <protection locked="false" hidden="false"/>
    </xf>
    <xf numFmtId="164" fontId="8" fillId="2" borderId="35" xfId="0" applyFont="true" applyBorder="true" applyAlignment="true" applyProtection="false">
      <alignment horizontal="center" vertical="center" textRotation="0" wrapText="false" indent="0" shrinkToFit="false"/>
      <protection locked="true" hidden="false"/>
    </xf>
    <xf numFmtId="164" fontId="8" fillId="0" borderId="36" xfId="0" applyFont="true" applyBorder="true" applyAlignment="true" applyProtection="false">
      <alignment horizontal="general" vertical="center" textRotation="0" wrapText="true" indent="0" shrinkToFit="false"/>
      <protection locked="true" hidden="false"/>
    </xf>
    <xf numFmtId="164" fontId="4" fillId="0" borderId="11" xfId="0" applyFont="true" applyBorder="true" applyAlignment="true" applyProtection="true">
      <alignment horizontal="center" vertical="center" textRotation="0" wrapText="false" indent="0" shrinkToFit="true"/>
      <protection locked="false" hidden="false"/>
    </xf>
    <xf numFmtId="164" fontId="4" fillId="0" borderId="37" xfId="0" applyFont="true" applyBorder="true" applyAlignment="true" applyProtection="true">
      <alignment horizontal="center" vertical="center" textRotation="0" wrapText="false" indent="0" shrinkToFit="true"/>
      <protection locked="false" hidden="false"/>
    </xf>
    <xf numFmtId="164" fontId="4" fillId="0" borderId="38" xfId="0" applyFont="true" applyBorder="true" applyAlignment="true" applyProtection="true">
      <alignment horizontal="left" vertical="center" textRotation="0" wrapText="false" indent="0" shrinkToFit="false"/>
      <protection locked="false" hidden="false"/>
    </xf>
    <xf numFmtId="164" fontId="4" fillId="0" borderId="39" xfId="0" applyFont="true" applyBorder="true" applyAlignment="true" applyProtection="true">
      <alignment horizontal="center" vertical="center" textRotation="0" wrapText="false" indent="0" shrinkToFit="true"/>
      <protection locked="false" hidden="false"/>
    </xf>
    <xf numFmtId="168" fontId="4" fillId="2" borderId="15" xfId="20" applyFont="true" applyBorder="true" applyAlignment="true" applyProtection="true">
      <alignment horizontal="general" vertical="center" textRotation="0" wrapText="false" indent="0" shrinkToFit="true"/>
      <protection locked="true" hidden="false"/>
    </xf>
    <xf numFmtId="164" fontId="6" fillId="2" borderId="16" xfId="0" applyFont="true" applyBorder="true" applyAlignment="true" applyProtection="false">
      <alignment horizontal="center" vertical="center" textRotation="0" wrapText="true" indent="0" shrinkToFit="false"/>
      <protection locked="true" hidden="false"/>
    </xf>
    <xf numFmtId="164" fontId="8" fillId="2" borderId="4" xfId="0" applyFont="true" applyBorder="true" applyAlignment="true" applyProtection="false">
      <alignment horizontal="center" vertical="center" textRotation="0" wrapText="false" indent="0" shrinkToFit="true"/>
      <protection locked="true" hidden="false"/>
    </xf>
    <xf numFmtId="164" fontId="4" fillId="0" borderId="4" xfId="0" applyFont="true" applyBorder="true" applyAlignment="true" applyProtection="true">
      <alignment horizontal="center" vertical="center" textRotation="0" wrapText="false" indent="0" shrinkToFit="false"/>
      <protection locked="false" hidden="false"/>
    </xf>
    <xf numFmtId="164" fontId="4" fillId="2" borderId="5" xfId="0" applyFont="true" applyBorder="true" applyAlignment="true" applyProtection="false">
      <alignment horizontal="center" vertical="center" textRotation="0" wrapText="false" indent="0" shrinkToFit="true"/>
      <protection locked="true" hidden="false"/>
    </xf>
    <xf numFmtId="164" fontId="8" fillId="2" borderId="19" xfId="0" applyFont="true" applyBorder="true" applyAlignment="true" applyProtection="false">
      <alignment horizontal="center" vertical="center" textRotation="0" wrapText="true" indent="0" shrinkToFit="false"/>
      <protection locked="true" hidden="false"/>
    </xf>
    <xf numFmtId="164" fontId="4" fillId="0" borderId="19"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center" vertical="center" textRotation="0" wrapText="false" indent="0" shrinkToFit="tru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center" vertical="center" textRotation="0" wrapText="false" indent="0" shrinkToFit="false"/>
      <protection locked="true" hidden="false"/>
    </xf>
    <xf numFmtId="166" fontId="4" fillId="0" borderId="21" xfId="0" applyFont="true" applyBorder="true" applyAlignment="true" applyProtection="true">
      <alignment horizontal="center" vertical="center" textRotation="0" wrapText="false" indent="0" shrinkToFit="false"/>
      <protection locked="false" hidden="false"/>
    </xf>
    <xf numFmtId="168" fontId="4" fillId="0" borderId="12" xfId="20" applyFont="true" applyBorder="true" applyAlignment="true" applyProtection="true">
      <alignment horizontal="general" vertical="center" textRotation="0" wrapText="false" indent="0" shrinkToFit="false"/>
      <protection locked="false" hidden="false"/>
    </xf>
    <xf numFmtId="164" fontId="4" fillId="2" borderId="31" xfId="0" applyFont="true" applyBorder="true" applyAlignment="true" applyProtection="false">
      <alignment horizontal="center" vertical="center" textRotation="255" wrapText="false" indent="0" shrinkToFit="true"/>
      <protection locked="true" hidden="false"/>
    </xf>
    <xf numFmtId="164" fontId="4" fillId="0" borderId="28" xfId="0" applyFont="true" applyBorder="true" applyAlignment="true" applyProtection="true">
      <alignment horizontal="center" vertical="center" textRotation="0" wrapText="false" indent="0" shrinkToFit="true"/>
      <protection locked="false" hidden="false"/>
    </xf>
    <xf numFmtId="164" fontId="4" fillId="0" borderId="40" xfId="0" applyFont="true" applyBorder="true" applyAlignment="false" applyProtection="false">
      <alignment horizontal="general" vertical="center" textRotation="0" wrapText="false" indent="0" shrinkToFit="false"/>
      <protection locked="true" hidden="false"/>
    </xf>
    <xf numFmtId="164" fontId="4" fillId="0" borderId="40" xfId="0" applyFont="true" applyBorder="true" applyAlignment="true" applyProtection="false">
      <alignment horizontal="right" vertical="center" textRotation="0" wrapText="false" indent="0" shrinkToFit="false"/>
      <protection locked="true" hidden="false"/>
    </xf>
    <xf numFmtId="165" fontId="4" fillId="0" borderId="33" xfId="0" applyFont="true" applyBorder="true" applyAlignment="false" applyProtection="true">
      <alignment horizontal="general" vertical="center" textRotation="0" wrapText="false" indent="0" shrinkToFit="false"/>
      <protection locked="false" hidden="false"/>
    </xf>
    <xf numFmtId="166" fontId="4" fillId="0" borderId="19" xfId="0" applyFont="true" applyBorder="true" applyAlignment="true" applyProtection="true">
      <alignment horizontal="center" vertical="center" textRotation="0" wrapText="false" indent="0" shrinkToFit="false"/>
      <protection locked="false" hidden="false"/>
    </xf>
    <xf numFmtId="168" fontId="4" fillId="2" borderId="29" xfId="20" applyFont="true" applyBorder="true" applyAlignment="true" applyProtection="true">
      <alignment horizontal="general" vertical="center" textRotation="0" wrapText="false" indent="0" shrinkToFit="true"/>
      <protection locked="true" hidden="false"/>
    </xf>
    <xf numFmtId="164" fontId="4" fillId="0" borderId="41" xfId="0" applyFont="true" applyBorder="true" applyAlignment="fals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true" applyAlignment="true" applyProtection="false">
      <alignment horizontal="right" vertical="center" textRotation="0" wrapText="false" indent="0" shrinkToFit="false"/>
      <protection locked="true" hidden="false"/>
    </xf>
    <xf numFmtId="164" fontId="4" fillId="0" borderId="23" xfId="0" applyFont="true" applyBorder="true" applyAlignment="true" applyProtection="false">
      <alignment horizontal="right" vertical="center" textRotation="255" wrapText="false" indent="0" shrinkToFit="false"/>
      <protection locked="true" hidden="false"/>
    </xf>
    <xf numFmtId="165" fontId="4" fillId="0" borderId="24" xfId="0" applyFont="true" applyBorder="true" applyAlignment="false" applyProtection="true">
      <alignment horizontal="general" vertical="center" textRotation="0" wrapText="false" indent="0" shrinkToFit="false"/>
      <protection locked="false" hidden="false"/>
    </xf>
    <xf numFmtId="164" fontId="4" fillId="0" borderId="17" xfId="0" applyFont="true" applyBorder="true" applyAlignment="true" applyProtection="false">
      <alignment horizontal="right"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0" borderId="12"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right" vertical="center" textRotation="0" wrapText="false" indent="0" shrinkToFit="false"/>
      <protection locked="true" hidden="false"/>
    </xf>
    <xf numFmtId="164" fontId="4" fillId="2" borderId="42"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true">
      <alignment horizontal="center" vertical="center" textRotation="0" wrapText="false" indent="0" shrinkToFit="true"/>
      <protection locked="false" hidden="false"/>
    </xf>
    <xf numFmtId="164" fontId="4" fillId="0" borderId="19" xfId="0" applyFont="true" applyBorder="true" applyAlignment="true" applyProtection="true">
      <alignment horizontal="general" vertical="center" textRotation="0" wrapText="false" indent="0" shrinkToFit="true"/>
      <protection locked="false" hidden="false"/>
    </xf>
    <xf numFmtId="168" fontId="4" fillId="0" borderId="25" xfId="0" applyFont="true" applyBorder="true" applyAlignment="false" applyProtection="false">
      <alignment horizontal="general" vertical="center" textRotation="0" wrapText="false" indent="0" shrinkToFit="false"/>
      <protection locked="true" hidden="false"/>
    </xf>
    <xf numFmtId="169" fontId="4" fillId="0" borderId="25" xfId="0" applyFont="true" applyBorder="true" applyAlignment="false" applyProtection="false">
      <alignment horizontal="general" vertical="center" textRotation="0" wrapText="false" indent="0" shrinkToFit="false"/>
      <protection locked="true" hidden="false"/>
    </xf>
    <xf numFmtId="164" fontId="9" fillId="0" borderId="41" xfId="0" applyFont="true" applyBorder="true" applyAlignment="true" applyProtection="false">
      <alignment horizontal="left" vertical="bottom" textRotation="0" wrapText="true" indent="0" shrinkToFit="false"/>
      <protection locked="true" hidden="false"/>
    </xf>
    <xf numFmtId="168" fontId="4" fillId="0" borderId="1" xfId="0" applyFont="true" applyBorder="true" applyAlignment="false" applyProtection="false">
      <alignment horizontal="general" vertical="center" textRotation="0" wrapText="false" indent="0" shrinkToFit="false"/>
      <protection locked="true" hidden="false"/>
    </xf>
    <xf numFmtId="168" fontId="4" fillId="0" borderId="19" xfId="20" applyFont="true" applyBorder="true" applyAlignment="true" applyProtection="true">
      <alignment horizontal="center" vertical="center" textRotation="0" wrapText="false" indent="0" shrinkToFit="true"/>
      <protection locked="false" hidden="false"/>
    </xf>
    <xf numFmtId="168" fontId="4" fillId="0" borderId="15" xfId="20" applyFont="true" applyBorder="true" applyAlignment="true" applyProtection="true">
      <alignment horizontal="center" vertical="center" textRotation="0" wrapText="false" indent="0" shrinkToFit="true"/>
      <protection locked="false" hidden="false"/>
    </xf>
    <xf numFmtId="164" fontId="4" fillId="0" borderId="0" xfId="0" applyFont="true" applyBorder="true" applyAlignment="true" applyProtection="true">
      <alignment horizontal="general" vertical="center" textRotation="0" wrapText="false" indent="0" shrinkToFit="false"/>
      <protection locked="false" hidden="false"/>
    </xf>
    <xf numFmtId="168" fontId="4" fillId="2" borderId="21" xfId="20" applyFont="true" applyBorder="true" applyAlignment="true" applyProtection="true">
      <alignment horizontal="center" vertical="center" textRotation="0" wrapText="false" indent="0" shrinkToFit="true"/>
      <protection locked="true" hidden="false"/>
    </xf>
    <xf numFmtId="168" fontId="4" fillId="0" borderId="43" xfId="20" applyFont="true" applyBorder="true" applyAlignment="true" applyProtection="true">
      <alignment horizontal="center" vertical="center" textRotation="0" wrapText="false" indent="0" shrinkToFit="true"/>
      <protection locked="false" hidden="false"/>
    </xf>
    <xf numFmtId="164" fontId="4" fillId="2" borderId="44" xfId="0" applyFont="true" applyBorder="true" applyAlignment="true" applyProtection="true">
      <alignment horizontal="center" vertical="center" textRotation="0" wrapText="false" indent="0" shrinkToFit="true"/>
      <protection locked="true" hidden="false"/>
    </xf>
    <xf numFmtId="164" fontId="4" fillId="2" borderId="45" xfId="0" applyFont="true" applyBorder="true" applyAlignment="true" applyProtection="true">
      <alignment horizontal="center" vertical="center" textRotation="0" wrapText="false" indent="0" shrinkToFit="true"/>
      <protection locked="true" hidden="false"/>
    </xf>
    <xf numFmtId="164" fontId="4" fillId="2" borderId="46" xfId="0" applyFont="true" applyBorder="true" applyAlignment="true" applyProtection="true">
      <alignment horizontal="center" vertical="center" textRotation="0" wrapText="false" indent="0" shrinkToFit="false"/>
      <protection locked="true" hidden="false"/>
    </xf>
    <xf numFmtId="164" fontId="4" fillId="2" borderId="47" xfId="0" applyFont="true" applyBorder="true" applyAlignment="true" applyProtection="true">
      <alignment horizontal="center" vertical="center" textRotation="0" wrapText="false" indent="0" shrinkToFit="true"/>
      <protection locked="true" hidden="false"/>
    </xf>
    <xf numFmtId="164" fontId="4" fillId="2" borderId="48" xfId="0" applyFont="true" applyBorder="true" applyAlignment="true" applyProtection="true">
      <alignment horizontal="center" vertical="center" textRotation="0" wrapText="false" indent="0" shrinkToFit="false"/>
      <protection locked="true" hidden="false"/>
    </xf>
    <xf numFmtId="164" fontId="4" fillId="0" borderId="49"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true"/>
      <protection locked="true" hidden="false"/>
    </xf>
    <xf numFmtId="164" fontId="4" fillId="2" borderId="50" xfId="0" applyFont="true" applyBorder="true" applyAlignment="true" applyProtection="false">
      <alignment horizontal="center" vertical="center" textRotation="0" wrapText="false" indent="0" shrinkToFit="true"/>
      <protection locked="true" hidden="false"/>
    </xf>
    <xf numFmtId="164" fontId="6" fillId="2" borderId="4" xfId="0" applyFont="true" applyBorder="true" applyAlignment="true" applyProtection="false">
      <alignment horizontal="center" vertical="center" textRotation="0" wrapText="true" indent="0" shrinkToFit="true"/>
      <protection locked="true" hidden="false"/>
    </xf>
    <xf numFmtId="164" fontId="4" fillId="0" borderId="17" xfId="0" applyFont="true" applyBorder="true" applyAlignment="true" applyProtection="false">
      <alignment horizontal="general" vertical="center" textRotation="0" wrapText="false" indent="0" shrinkToFit="false"/>
      <protection locked="true" hidden="false"/>
    </xf>
    <xf numFmtId="164" fontId="4" fillId="2" borderId="50" xfId="0" applyFont="true" applyBorder="true" applyAlignment="false" applyProtection="false">
      <alignment horizontal="general" vertical="center" textRotation="0" wrapText="false" indent="0" shrinkToFit="false"/>
      <protection locked="true" hidden="false"/>
    </xf>
    <xf numFmtId="164" fontId="4" fillId="0" borderId="18" xfId="0" applyFont="true" applyBorder="true" applyAlignment="true" applyProtection="true">
      <alignment horizontal="center" vertical="center" textRotation="0" wrapText="false" indent="0" shrinkToFit="true"/>
      <protection locked="false" hidden="false"/>
    </xf>
    <xf numFmtId="164" fontId="7" fillId="2" borderId="18" xfId="0" applyFont="true" applyBorder="true" applyAlignment="true" applyProtection="false">
      <alignment horizontal="general" vertical="center" textRotation="0" wrapText="false" indent="0" shrinkToFit="true"/>
      <protection locked="true" hidden="false"/>
    </xf>
    <xf numFmtId="170" fontId="4" fillId="0" borderId="19" xfId="0" applyFont="true" applyBorder="true" applyAlignment="true" applyProtection="true">
      <alignment horizontal="right" vertical="center" textRotation="0" wrapText="false" indent="0" shrinkToFit="false"/>
      <protection locked="false" hidden="false"/>
    </xf>
    <xf numFmtId="164" fontId="4" fillId="0" borderId="13" xfId="0" applyFont="true" applyBorder="true" applyAlignment="true" applyProtection="false">
      <alignment horizontal="right" vertical="center" textRotation="255"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true"/>
      <protection locked="false" hidden="false"/>
    </xf>
    <xf numFmtId="164" fontId="4" fillId="0" borderId="21" xfId="0" applyFont="true" applyBorder="true" applyAlignment="true" applyProtection="true">
      <alignment horizontal="general" vertical="center" textRotation="0" wrapText="false" indent="0" shrinkToFit="true"/>
      <protection locked="false" hidden="false"/>
    </xf>
    <xf numFmtId="170" fontId="4" fillId="0" borderId="19" xfId="0" applyFont="true" applyBorder="true" applyAlignment="true" applyProtection="true">
      <alignment horizontal="center" vertical="center" textRotation="0" wrapText="false" indent="0" shrinkToFit="true"/>
      <protection locked="false" hidden="false"/>
    </xf>
    <xf numFmtId="164" fontId="4" fillId="0" borderId="19" xfId="0" applyFont="true" applyBorder="true" applyAlignment="true" applyProtection="false">
      <alignment horizontal="general" vertical="center" textRotation="0" wrapText="false" indent="0" shrinkToFit="true"/>
      <protection locked="true" hidden="false"/>
    </xf>
    <xf numFmtId="164" fontId="4" fillId="0" borderId="23" xfId="0" applyFont="true" applyBorder="true" applyAlignment="true" applyProtection="false">
      <alignment horizontal="general" vertical="center" textRotation="0" wrapText="false" indent="0" shrinkToFit="false"/>
      <protection locked="true" hidden="false"/>
    </xf>
    <xf numFmtId="170" fontId="4" fillId="0" borderId="21" xfId="0" applyFont="true" applyBorder="true" applyAlignment="true" applyProtection="true">
      <alignment horizontal="center" vertical="center" textRotation="0" wrapText="false" indent="0" shrinkToFit="true"/>
      <protection locked="false" hidden="false"/>
    </xf>
    <xf numFmtId="164" fontId="4" fillId="2" borderId="16" xfId="0" applyFont="true" applyBorder="true" applyAlignment="true" applyProtection="false">
      <alignment horizontal="center" vertical="center" textRotation="0" wrapText="false" indent="0" shrinkToFit="true"/>
      <protection locked="true" hidden="false"/>
    </xf>
    <xf numFmtId="164" fontId="4" fillId="0" borderId="51" xfId="0" applyFont="true" applyBorder="true" applyAlignment="true" applyProtection="false">
      <alignment horizontal="general" vertical="center" textRotation="0" wrapText="false" indent="0" shrinkToFit="true"/>
      <protection locked="true" hidden="false"/>
    </xf>
    <xf numFmtId="164" fontId="4" fillId="2" borderId="18" xfId="0" applyFont="true" applyBorder="true" applyAlignment="true" applyProtection="false">
      <alignment horizontal="center" vertical="center" textRotation="0" wrapText="false" indent="0" shrinkToFit="true"/>
      <protection locked="true" hidden="false"/>
    </xf>
    <xf numFmtId="165" fontId="4" fillId="2" borderId="15" xfId="0" applyFont="true" applyBorder="true" applyAlignment="false" applyProtection="false">
      <alignment horizontal="general" vertical="center" textRotation="0" wrapText="false" indent="0" shrinkToFit="false"/>
      <protection locked="true" hidden="false"/>
    </xf>
    <xf numFmtId="164" fontId="4" fillId="0" borderId="15" xfId="0" applyFont="true" applyBorder="true" applyAlignment="false" applyProtection="true">
      <alignment horizontal="general" vertical="center" textRotation="0" wrapText="false" indent="0" shrinkToFit="false"/>
      <protection locked="false" hidden="false"/>
    </xf>
    <xf numFmtId="164" fontId="4" fillId="2" borderId="20" xfId="0" applyFont="true" applyBorder="true" applyAlignment="true" applyProtection="false">
      <alignment horizontal="center" vertical="center" textRotation="0" wrapText="false" indent="0" shrinkToFit="true"/>
      <protection locked="true" hidden="false"/>
    </xf>
    <xf numFmtId="164" fontId="4" fillId="0" borderId="12" xfId="0" applyFont="true" applyBorder="true" applyAlignment="false" applyProtection="true">
      <alignment horizontal="general" vertical="center" textRotation="0" wrapText="false" indent="0" shrinkToFit="false"/>
      <protection locked="false" hidden="false"/>
    </xf>
    <xf numFmtId="168" fontId="4" fillId="2" borderId="19" xfId="20" applyFont="true" applyBorder="true" applyAlignment="true" applyProtection="true">
      <alignment horizontal="general" vertical="center" textRotation="0" wrapText="false" indent="0" shrinkToFit="true"/>
      <protection locked="true" hidden="false"/>
    </xf>
    <xf numFmtId="164" fontId="4" fillId="2" borderId="20" xfId="0" applyFont="true" applyBorder="true" applyAlignment="true" applyProtection="false">
      <alignment horizontal="center" vertical="center" textRotation="0" wrapText="false" indent="0" shrinkToFit="false"/>
      <protection locked="true" hidden="false"/>
    </xf>
    <xf numFmtId="168" fontId="4" fillId="2" borderId="21" xfId="20" applyFont="true" applyBorder="true" applyAlignment="true" applyProtection="true">
      <alignment horizontal="general" vertical="center" textRotation="0" wrapText="false" indent="0" shrinkToFit="true"/>
      <protection locked="true" hidden="false"/>
    </xf>
    <xf numFmtId="164" fontId="4" fillId="2" borderId="31" xfId="0" applyFont="true" applyBorder="true" applyAlignment="true" applyProtection="false">
      <alignment horizontal="center" vertical="center" textRotation="0" wrapText="false" indent="0" shrinkToFit="true"/>
      <protection locked="true" hidden="false"/>
    </xf>
    <xf numFmtId="168" fontId="4" fillId="2" borderId="51" xfId="20" applyFont="true" applyBorder="true" applyAlignment="true" applyProtection="true">
      <alignment horizontal="general" vertical="center" textRotation="0" wrapText="false" indent="0" shrinkToFit="true"/>
      <protection locked="true" hidden="false"/>
    </xf>
    <xf numFmtId="164" fontId="4" fillId="0" borderId="5" xfId="0" applyFont="true" applyBorder="true" applyAlignment="true" applyProtection="true">
      <alignment horizontal="center" vertical="center" textRotation="0" wrapText="false" indent="0" shrinkToFit="false"/>
      <protection locked="false" hidden="false"/>
    </xf>
    <xf numFmtId="164" fontId="4" fillId="2" borderId="50" xfId="0" applyFont="true" applyBorder="true" applyAlignment="true" applyProtection="false">
      <alignment horizontal="distributed" vertical="center" textRotation="0" wrapText="false" indent="0" shrinkToFit="false"/>
      <protection locked="true" hidden="false"/>
    </xf>
    <xf numFmtId="164" fontId="7" fillId="0" borderId="52" xfId="0" applyFont="true" applyBorder="true" applyAlignment="true" applyProtection="false">
      <alignment horizontal="general" vertical="top" textRotation="0" wrapText="false" indent="0" shrinkToFit="false"/>
      <protection locked="true" hidden="false"/>
    </xf>
    <xf numFmtId="164" fontId="4" fillId="0" borderId="41" xfId="0" applyFont="true" applyBorder="true" applyAlignment="true" applyProtection="false">
      <alignment horizontal="general" vertical="center" textRotation="0" wrapText="true" indent="0" shrinkToFit="false"/>
      <protection locked="true" hidden="false"/>
    </xf>
    <xf numFmtId="164" fontId="7" fillId="0" borderId="13" xfId="0" applyFont="true" applyBorder="true" applyAlignment="true" applyProtection="false">
      <alignment horizontal="right" vertical="top" textRotation="0" wrapText="true" indent="0" shrinkToFit="false"/>
      <protection locked="true" hidden="false"/>
    </xf>
    <xf numFmtId="166" fontId="4" fillId="0" borderId="19" xfId="0" applyFont="true" applyBorder="true" applyAlignment="true" applyProtection="true">
      <alignment horizontal="center" vertical="center" textRotation="0" wrapText="false" indent="0" shrinkToFit="true"/>
      <protection locked="false" hidden="false"/>
    </xf>
    <xf numFmtId="168" fontId="4" fillId="0" borderId="15" xfId="20" applyFont="true" applyBorder="true" applyAlignment="true" applyProtection="true">
      <alignment horizontal="general" vertical="center" textRotation="0" wrapText="false" indent="0" shrinkToFit="false"/>
      <protection locked="false" hidden="false"/>
    </xf>
    <xf numFmtId="164" fontId="4" fillId="0" borderId="29" xfId="0" applyFont="true" applyBorder="true" applyAlignment="true" applyProtection="true">
      <alignment horizontal="right" vertical="center" textRotation="0" wrapText="true" indent="0" shrinkToFit="false"/>
      <protection locked="false" hidden="false"/>
    </xf>
    <xf numFmtId="164" fontId="4" fillId="0" borderId="15" xfId="0" applyFont="true" applyBorder="true" applyAlignment="true" applyProtection="true">
      <alignment horizontal="center" vertical="center" textRotation="0" wrapText="false" indent="0" shrinkToFit="false"/>
      <protection locked="false" hidden="false"/>
    </xf>
    <xf numFmtId="164" fontId="9" fillId="2" borderId="18" xfId="0" applyFont="true" applyBorder="true" applyAlignment="true" applyProtection="false">
      <alignment horizontal="distributed" vertical="center" textRotation="0" wrapText="true" indent="0" shrinkToFit="false"/>
      <protection locked="true" hidden="false"/>
    </xf>
    <xf numFmtId="164" fontId="4" fillId="0" borderId="15" xfId="0" applyFont="true" applyBorder="true" applyAlignment="true" applyProtection="true">
      <alignment horizontal="right" vertical="center" textRotation="0" wrapText="true" indent="0" shrinkToFit="false"/>
      <protection locked="false" hidden="false"/>
    </xf>
    <xf numFmtId="164" fontId="4" fillId="2" borderId="18" xfId="0" applyFont="true" applyBorder="true" applyAlignment="true" applyProtection="false">
      <alignment horizontal="distributed" vertical="center" textRotation="0" wrapText="true" indent="0" shrinkToFit="false"/>
      <protection locked="true" hidden="false"/>
    </xf>
    <xf numFmtId="164" fontId="8" fillId="0" borderId="11" xfId="0" applyFont="true" applyBorder="true" applyAlignment="true" applyProtection="false">
      <alignment horizontal="left" vertical="top" textRotation="0" wrapText="true" indent="0" shrinkToFit="false"/>
      <protection locked="true" hidden="false"/>
    </xf>
    <xf numFmtId="164" fontId="6" fillId="0" borderId="39" xfId="0" applyFont="true" applyBorder="true" applyAlignment="true" applyProtection="false">
      <alignment horizontal="center" vertical="center" textRotation="0" wrapText="false" indent="0" shrinkToFit="true"/>
      <protection locked="true" hidden="false"/>
    </xf>
    <xf numFmtId="164" fontId="4" fillId="0" borderId="28" xfId="0" applyFont="true" applyBorder="true" applyAlignment="true" applyProtection="true">
      <alignment horizontal="center" vertical="center" textRotation="0" wrapText="false" indent="0" shrinkToFit="false"/>
      <protection locked="false" hidden="false"/>
    </xf>
    <xf numFmtId="164" fontId="4" fillId="0" borderId="29" xfId="0" applyFont="true" applyBorder="true" applyAlignment="true" applyProtection="true">
      <alignment horizontal="general" vertical="center" textRotation="0" wrapText="false" indent="0" shrinkToFit="false"/>
      <protection locked="false" hidden="false"/>
    </xf>
    <xf numFmtId="164" fontId="4" fillId="2" borderId="18" xfId="0" applyFont="true" applyBorder="true" applyAlignment="true" applyProtection="false">
      <alignment horizontal="distributed" vertical="center" textRotation="0" wrapText="false" indent="0" shrinkToFit="false"/>
      <protection locked="true" hidden="false"/>
    </xf>
    <xf numFmtId="164" fontId="9" fillId="0" borderId="19" xfId="0" applyFont="true" applyBorder="true" applyAlignment="true" applyProtection="false">
      <alignment horizontal="center" vertical="center" textRotation="0" wrapText="true" indent="0" shrinkToFit="false"/>
      <protection locked="true" hidden="false"/>
    </xf>
    <xf numFmtId="164" fontId="4" fillId="0" borderId="10" xfId="0" applyFont="true" applyBorder="true" applyAlignment="true" applyProtection="true">
      <alignment horizontal="center" vertical="center" textRotation="0" wrapText="false" indent="0" shrinkToFit="true"/>
      <protection locked="false" hidden="false"/>
    </xf>
    <xf numFmtId="164" fontId="7" fillId="0" borderId="9" xfId="0" applyFont="true" applyBorder="true" applyAlignment="true" applyProtection="false">
      <alignment horizontal="right" vertical="bottom" textRotation="0" wrapText="false" indent="0" shrinkToFit="false"/>
      <protection locked="true" hidden="false"/>
    </xf>
    <xf numFmtId="164" fontId="7" fillId="0" borderId="53" xfId="0" applyFont="true" applyBorder="true" applyAlignment="true" applyProtection="false">
      <alignment horizontal="right" vertical="bottom" textRotation="0" wrapText="false" indent="0" shrinkToFit="false"/>
      <protection locked="true" hidden="false"/>
    </xf>
    <xf numFmtId="166" fontId="4" fillId="0" borderId="21" xfId="0" applyFont="true" applyBorder="true" applyAlignment="true" applyProtection="true">
      <alignment horizontal="center" vertical="center" textRotation="0" wrapText="false" indent="0" shrinkToFit="true"/>
      <protection locked="false" hidden="false"/>
    </xf>
    <xf numFmtId="164" fontId="4" fillId="0" borderId="32" xfId="0" applyFont="true" applyBorder="true" applyAlignment="true" applyProtection="false">
      <alignment horizontal="center" vertical="center" textRotation="255" wrapText="false" indent="0" shrinkToFit="false"/>
      <protection locked="true" hidden="false"/>
    </xf>
    <xf numFmtId="164" fontId="4" fillId="2" borderId="33" xfId="0" applyFont="true" applyBorder="true" applyAlignment="true" applyProtection="false">
      <alignment horizontal="center" vertical="center" textRotation="0" wrapText="false" indent="0" shrinkToFit="true"/>
      <protection locked="true" hidden="false"/>
    </xf>
    <xf numFmtId="164" fontId="4" fillId="0" borderId="51" xfId="0" applyFont="true" applyBorder="true" applyAlignment="true" applyProtection="true">
      <alignment horizontal="center" vertical="center" textRotation="0" wrapText="false" indent="0" shrinkToFit="true"/>
      <protection locked="false" hidden="false"/>
    </xf>
    <xf numFmtId="168" fontId="4" fillId="2" borderId="51" xfId="20" applyFont="true" applyBorder="true" applyAlignment="true" applyProtection="true">
      <alignment horizontal="general" vertical="center" textRotation="0" wrapText="false" indent="0" shrinkToFit="false"/>
      <protection locked="true" hidden="false"/>
    </xf>
    <xf numFmtId="164" fontId="4" fillId="0" borderId="54" xfId="0" applyFont="true" applyBorder="true" applyAlignment="true" applyProtection="false">
      <alignment horizontal="center"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false" indent="0" shrinkToFit="true"/>
      <protection locked="false" hidden="false"/>
    </xf>
    <xf numFmtId="164" fontId="4" fillId="2" borderId="55" xfId="0" applyFont="true" applyBorder="true" applyAlignment="true" applyProtection="false">
      <alignment horizontal="center" vertical="center" textRotation="0" wrapText="false" indent="0" shrinkToFit="true"/>
      <protection locked="true" hidden="false"/>
    </xf>
    <xf numFmtId="164" fontId="4" fillId="0" borderId="55" xfId="0" applyFont="true" applyBorder="true" applyAlignment="true" applyProtection="true">
      <alignment horizontal="general" vertical="center" textRotation="0" wrapText="false" indent="0" shrinkToFit="true"/>
      <protection locked="false" hidden="false"/>
    </xf>
    <xf numFmtId="164" fontId="9" fillId="2" borderId="55" xfId="0" applyFont="true" applyBorder="true" applyAlignment="true" applyProtection="true">
      <alignment horizontal="center" vertical="center" textRotation="0" wrapText="true" indent="0" shrinkToFit="true"/>
      <protection locked="false" hidden="false"/>
    </xf>
    <xf numFmtId="164" fontId="4" fillId="2" borderId="56" xfId="0" applyFont="true" applyBorder="true" applyAlignment="true" applyProtection="false">
      <alignment horizontal="center" vertical="center" textRotation="0" wrapText="false" indent="0" shrinkToFit="tru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8" fontId="4" fillId="0" borderId="5" xfId="20" applyFont="true" applyBorder="true" applyAlignment="true" applyProtection="true">
      <alignment horizontal="general" vertical="center" textRotation="0" wrapText="false" indent="0" shrinkToFit="false"/>
      <protection locked="false" hidden="false"/>
    </xf>
    <xf numFmtId="166" fontId="4" fillId="0" borderId="4" xfId="0" applyFont="true" applyBorder="true" applyAlignment="true" applyProtection="true">
      <alignment horizontal="center" vertical="center" textRotation="0" wrapText="false" indent="0" shrinkToFit="true"/>
      <protection locked="false" hidden="false"/>
    </xf>
    <xf numFmtId="164" fontId="4" fillId="0" borderId="21" xfId="0" applyFont="true" applyBorder="true" applyAlignment="true" applyProtection="true">
      <alignment horizontal="general" vertical="center" textRotation="0" wrapText="false" indent="0" shrinkToFit="false"/>
      <protection locked="false" hidden="false"/>
    </xf>
    <xf numFmtId="164" fontId="4" fillId="0" borderId="21" xfId="0" applyFont="true" applyBorder="true" applyAlignment="true" applyProtection="false">
      <alignment horizontal="general" vertical="center" textRotation="0" wrapText="false" indent="0" shrinkToFit="false"/>
      <protection locked="true" hidden="false"/>
    </xf>
    <xf numFmtId="164" fontId="4" fillId="0" borderId="57" xfId="0" applyFont="true" applyBorder="true" applyAlignment="true" applyProtection="true">
      <alignment horizontal="general" vertical="center" textRotation="0" wrapText="false" indent="0" shrinkToFit="false"/>
      <protection locked="false" hidden="false"/>
    </xf>
    <xf numFmtId="164" fontId="6" fillId="0" borderId="22"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3" fillId="2" borderId="49" xfId="0" applyFont="true" applyBorder="true" applyAlignment="true" applyProtection="false">
      <alignment horizontal="center" vertical="center" textRotation="0" wrapText="false" indent="0" shrinkToFit="false"/>
      <protection locked="true" hidden="false"/>
    </xf>
    <xf numFmtId="164" fontId="13" fillId="0" borderId="33" xfId="0" applyFont="true" applyBorder="true" applyAlignment="false" applyProtection="false">
      <alignment horizontal="general" vertical="center" textRotation="0" wrapText="false" indent="0" shrinkToFit="false"/>
      <protection locked="true" hidden="false"/>
    </xf>
    <xf numFmtId="164" fontId="13" fillId="0" borderId="32" xfId="0" applyFont="true" applyBorder="true" applyAlignment="false" applyProtection="false">
      <alignment horizontal="general" vertical="center" textRotation="0" wrapText="false" indent="0" shrinkToFit="false"/>
      <protection locked="true" hidden="false"/>
    </xf>
    <xf numFmtId="171" fontId="13" fillId="0" borderId="33" xfId="0" applyFont="true" applyBorder="true" applyAlignment="false" applyProtection="false">
      <alignment horizontal="general" vertical="center" textRotation="0" wrapText="false" indent="0" shrinkToFit="false"/>
      <protection locked="true" hidden="false"/>
    </xf>
    <xf numFmtId="168" fontId="13" fillId="0" borderId="33" xfId="20" applyFont="true" applyBorder="true" applyAlignment="true" applyProtection="true">
      <alignment horizontal="general" vertical="center" textRotation="0" wrapText="false" indent="0" shrinkToFit="false"/>
      <protection locked="true" hidden="false"/>
    </xf>
    <xf numFmtId="164" fontId="13" fillId="0" borderId="33" xfId="0" applyFont="true" applyBorder="true" applyAlignment="true" applyProtection="false">
      <alignment horizontal="general" vertical="center" textRotation="0" wrapText="false" indent="0" shrinkToFit="false"/>
      <protection locked="true" hidden="false"/>
    </xf>
    <xf numFmtId="164" fontId="19" fillId="2" borderId="49" xfId="0" applyFont="true" applyBorder="true" applyAlignment="true" applyProtection="false">
      <alignment horizontal="center" vertical="center" textRotation="0" wrapText="true" indent="0" shrinkToFit="false"/>
      <protection locked="true" hidden="false"/>
    </xf>
    <xf numFmtId="164" fontId="19" fillId="2" borderId="49" xfId="0" applyFont="true" applyBorder="true" applyAlignment="true" applyProtection="false">
      <alignment horizontal="center" vertical="center" textRotation="0" wrapText="false" indent="0" shrinkToFit="false"/>
      <protection locked="true" hidden="false"/>
    </xf>
    <xf numFmtId="164" fontId="19" fillId="0" borderId="49" xfId="0" applyFont="true" applyBorder="true" applyAlignment="true" applyProtection="false">
      <alignment horizontal="center" vertical="center" textRotation="0" wrapText="false" indent="0" shrinkToFit="false"/>
      <protection locked="true" hidden="false"/>
    </xf>
    <xf numFmtId="164" fontId="19" fillId="2" borderId="2" xfId="0" applyFont="true" applyBorder="true" applyAlignment="true" applyProtection="false">
      <alignment horizontal="center" vertical="center" textRotation="0" wrapText="false" indent="0" shrinkToFit="false"/>
      <protection locked="true" hidden="false"/>
    </xf>
    <xf numFmtId="164" fontId="19" fillId="0" borderId="2" xfId="0" applyFont="true" applyBorder="true" applyAlignment="true" applyProtection="false">
      <alignment horizontal="center" vertical="center" textRotation="0" wrapText="false" indent="0" shrinkToFit="false"/>
      <protection locked="true" hidden="false"/>
    </xf>
    <xf numFmtId="164" fontId="13" fillId="2" borderId="58" xfId="0" applyFont="true" applyBorder="true" applyAlignment="true" applyProtection="false">
      <alignment horizontal="center" vertical="center" textRotation="0" wrapText="false" indent="0" shrinkToFit="false"/>
      <protection locked="true" hidden="false"/>
    </xf>
    <xf numFmtId="164" fontId="13" fillId="0" borderId="49" xfId="0" applyFont="true" applyBorder="true" applyAlignment="true" applyProtection="false">
      <alignment horizontal="center" vertical="center" textRotation="0" wrapText="false" indent="0" shrinkToFit="false"/>
      <protection locked="true" hidden="false"/>
    </xf>
    <xf numFmtId="164" fontId="13" fillId="0" borderId="33" xfId="0" applyFont="true" applyBorder="true" applyAlignment="true" applyProtection="false">
      <alignment horizontal="righ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71" fontId="13" fillId="0" borderId="0"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true" applyAlignment="false" applyProtection="false">
      <alignment horizontal="general" vertical="center" textRotation="0" wrapText="false" indent="0" shrinkToFit="false"/>
      <protection locked="true" hidden="false"/>
    </xf>
    <xf numFmtId="171" fontId="13" fillId="0" borderId="33" xfId="0" applyFont="true" applyBorder="true" applyAlignment="true" applyProtection="false">
      <alignment horizontal="general" vertical="center" textRotation="0" wrapText="false" indent="0" shrinkToFit="false"/>
      <protection locked="true" hidden="false"/>
    </xf>
    <xf numFmtId="164" fontId="13" fillId="2" borderId="49" xfId="0" applyFont="true" applyBorder="true" applyAlignment="true" applyProtection="false">
      <alignment horizontal="center" vertical="center" textRotation="0" wrapText="true" indent="0" shrinkToFit="false"/>
      <protection locked="true" hidden="false"/>
    </xf>
    <xf numFmtId="164" fontId="13" fillId="2" borderId="49" xfId="0" applyFont="true" applyBorder="true" applyAlignment="true" applyProtection="false">
      <alignment horizontal="center" vertical="center" textRotation="0" wrapText="false" indent="0" shrinkToFit="true"/>
      <protection locked="true" hidden="false"/>
    </xf>
    <xf numFmtId="164" fontId="13" fillId="2" borderId="49" xfId="0" applyFont="true" applyBorder="true" applyAlignment="true" applyProtection="false">
      <alignment horizontal="center" vertical="center" textRotation="255"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3" fillId="2" borderId="2" xfId="0" applyFont="true" applyBorder="true" applyAlignment="true" applyProtection="false">
      <alignment horizontal="center" vertical="center" textRotation="0" wrapText="true" indent="0" shrinkToFit="false"/>
      <protection locked="true" hidden="false"/>
    </xf>
    <xf numFmtId="164" fontId="13" fillId="0" borderId="59" xfId="0" applyFont="true" applyBorder="true" applyAlignment="false" applyProtection="false">
      <alignment horizontal="general"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true"/>
      <protection locked="true" hidden="false"/>
    </xf>
    <xf numFmtId="164" fontId="13" fillId="0" borderId="58" xfId="0" applyFont="true" applyBorder="true" applyAlignment="true" applyProtection="false">
      <alignment horizontal="center" vertical="center" textRotation="0" wrapText="false" indent="0" shrinkToFit="true"/>
      <protection locked="true" hidden="false"/>
    </xf>
    <xf numFmtId="164" fontId="13" fillId="0" borderId="58" xfId="0" applyFont="true" applyBorder="true" applyAlignment="true" applyProtection="false">
      <alignment horizontal="center" vertical="center" textRotation="0" wrapText="false" indent="0" shrinkToFit="false"/>
      <protection locked="true" hidden="false"/>
    </xf>
    <xf numFmtId="164" fontId="13" fillId="2" borderId="58" xfId="0" applyFont="true" applyBorder="true" applyAlignment="true" applyProtection="false">
      <alignment horizontal="center" vertical="center" textRotation="255" wrapText="false" indent="0" shrinkToFit="false"/>
      <protection locked="true" hidden="false"/>
    </xf>
    <xf numFmtId="164" fontId="13" fillId="0" borderId="49" xfId="0" applyFont="true" applyBorder="true" applyAlignment="true" applyProtection="false">
      <alignment horizontal="center" vertical="center" textRotation="0" wrapText="false" indent="0" shrinkToFit="true"/>
      <protection locked="true" hidden="false"/>
    </xf>
    <xf numFmtId="164" fontId="13" fillId="2" borderId="49" xfId="0" applyFont="true" applyBorder="true" applyAlignment="false" applyProtection="false">
      <alignment horizontal="general" vertical="center" textRotation="0" wrapText="false" indent="0" shrinkToFit="false"/>
      <protection locked="true" hidden="false"/>
    </xf>
    <xf numFmtId="164" fontId="13" fillId="0" borderId="49" xfId="0" applyFont="true" applyBorder="true" applyAlignment="true" applyProtection="false">
      <alignment horizontal="right" vertical="center" textRotation="0" wrapText="false" indent="0" shrinkToFit="false"/>
      <protection locked="true" hidden="false"/>
    </xf>
    <xf numFmtId="164" fontId="20" fillId="0" borderId="0" xfId="0" applyFont="true" applyBorder="fals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fmlaLink="申告書!$AQ$92" lockText="1" noThreeD="1"/>
</file>

<file path=xl/ctrlProps/ctrlProps2.xml><?xml version="1.0" encoding="utf-8"?>
<formControlPr xmlns="http://schemas.microsoft.com/office/spreadsheetml/2009/9/main" objectType="CheckBox" autoLine="false" print="true" fmlaLink="申告書!$AQ$2" lockText="1" noThreeD="1"/>
</file>

<file path=xl/ctrlProps/ctrlProps3.xml><?xml version="1.0" encoding="utf-8"?>
<formControlPr xmlns="http://schemas.microsoft.com/office/spreadsheetml/2009/9/main" objectType="CheckBox" autoLine="false" print="true" fmlaLink="申告書!$AQ$32" lockText="1" noThreeD="1"/>
</file>

<file path=xl/ctrlProps/ctrlProps4.xml><?xml version="1.0" encoding="utf-8"?>
<formControlPr xmlns="http://schemas.microsoft.com/office/spreadsheetml/2009/9/main" objectType="CheckBox" autoLine="false" print="true" fmlaLink="申告書!$AQ$34" lockText="1" noThreeD="1"/>
</file>

<file path=xl/ctrlProps/ctrlProps5.xml><?xml version="1.0" encoding="utf-8"?>
<formControlPr xmlns="http://schemas.microsoft.com/office/spreadsheetml/2009/9/main" objectType="CheckBox" autoLine="false" print="true" fmlaLink="申告書!$AQ$35" lockText="1" noThreeD="1"/>
</file>

<file path=xl/ctrlProps/ctrlProps6.xml><?xml version="1.0" encoding="utf-8"?>
<formControlPr xmlns="http://schemas.microsoft.com/office/spreadsheetml/2009/9/main" objectType="CheckBox" autoLine="false" print="true" fmlaLink="申告書!$AQ$36" lockText="1" noThreeD="1"/>
</file>

<file path=xl/ctrlProps/ctrlProps7.xml><?xml version="1.0" encoding="utf-8"?>
<formControlPr xmlns="http://schemas.microsoft.com/office/spreadsheetml/2009/9/main" objectType="CheckBox" autoLine="false" print="true" fmlaLink="申告書!$AQ$37" lockText="1" noThreeD="1"/>
</file>

<file path=xl/ctrlProps/ctrlProps8.xml><?xml version="1.0" encoding="utf-8"?>
<formControlPr xmlns="http://schemas.microsoft.com/office/spreadsheetml/2009/9/main" objectType="CheckBox" autoLine="false" print="true" fmlaLink="申告書!$AQ$38" lockText="1" noThreeD="1"/>
</file>

<file path=xl/ctrlProps/ctrlProps9.xml><?xml version="1.0" encoding="utf-8"?>
<formControlPr xmlns="http://schemas.microsoft.com/office/spreadsheetml/2009/9/main" objectType="CheckBox" autoLine="false" print="true" fmlaLink="申告書!$AQ$48" lockText="1" noThreeD="1"/>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10</xdr:col>
      <xdr:colOff>132480</xdr:colOff>
      <xdr:row>6</xdr:row>
      <xdr:rowOff>3240</xdr:rowOff>
    </xdr:from>
    <xdr:to>
      <xdr:col>10</xdr:col>
      <xdr:colOff>184320</xdr:colOff>
      <xdr:row>6</xdr:row>
      <xdr:rowOff>54360</xdr:rowOff>
    </xdr:to>
    <xdr:sp>
      <xdr:nvSpPr>
        <xdr:cNvPr id="0" name="テキスト ボックス 1"/>
        <xdr:cNvSpPr/>
      </xdr:nvSpPr>
      <xdr:spPr>
        <a:xfrm>
          <a:off x="2068920" y="1260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12</xdr:col>
      <xdr:colOff>138600</xdr:colOff>
      <xdr:row>6</xdr:row>
      <xdr:rowOff>3240</xdr:rowOff>
    </xdr:from>
    <xdr:to>
      <xdr:col>12</xdr:col>
      <xdr:colOff>190440</xdr:colOff>
      <xdr:row>6</xdr:row>
      <xdr:rowOff>54360</xdr:rowOff>
    </xdr:to>
    <xdr:sp>
      <xdr:nvSpPr>
        <xdr:cNvPr id="1" name="テキスト ボックス 10"/>
        <xdr:cNvSpPr/>
      </xdr:nvSpPr>
      <xdr:spPr>
        <a:xfrm>
          <a:off x="2462400" y="1260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14</xdr:col>
      <xdr:colOff>138240</xdr:colOff>
      <xdr:row>6</xdr:row>
      <xdr:rowOff>3240</xdr:rowOff>
    </xdr:from>
    <xdr:to>
      <xdr:col>14</xdr:col>
      <xdr:colOff>190080</xdr:colOff>
      <xdr:row>6</xdr:row>
      <xdr:rowOff>54360</xdr:rowOff>
    </xdr:to>
    <xdr:sp>
      <xdr:nvSpPr>
        <xdr:cNvPr id="2" name="テキスト ボックス 11"/>
        <xdr:cNvSpPr/>
      </xdr:nvSpPr>
      <xdr:spPr>
        <a:xfrm>
          <a:off x="2849400" y="1260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absolute">
    <xdr:from>
      <xdr:col>13</xdr:col>
      <xdr:colOff>137880</xdr:colOff>
      <xdr:row>102</xdr:row>
      <xdr:rowOff>0</xdr:rowOff>
    </xdr:from>
    <xdr:to>
      <xdr:col>13</xdr:col>
      <xdr:colOff>189720</xdr:colOff>
      <xdr:row>102</xdr:row>
      <xdr:rowOff>51120</xdr:rowOff>
    </xdr:to>
    <xdr:sp>
      <xdr:nvSpPr>
        <xdr:cNvPr id="3" name="テキスト ボックス 18"/>
        <xdr:cNvSpPr/>
      </xdr:nvSpPr>
      <xdr:spPr>
        <a:xfrm>
          <a:off x="2655360" y="20259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15</xdr:col>
      <xdr:colOff>145800</xdr:colOff>
      <xdr:row>102</xdr:row>
      <xdr:rowOff>0</xdr:rowOff>
    </xdr:from>
    <xdr:to>
      <xdr:col>16</xdr:col>
      <xdr:colOff>3960</xdr:colOff>
      <xdr:row>102</xdr:row>
      <xdr:rowOff>51120</xdr:rowOff>
    </xdr:to>
    <xdr:sp>
      <xdr:nvSpPr>
        <xdr:cNvPr id="4" name="テキスト ボックス 19"/>
        <xdr:cNvSpPr/>
      </xdr:nvSpPr>
      <xdr:spPr>
        <a:xfrm>
          <a:off x="3050640" y="20259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17</xdr:col>
      <xdr:colOff>146880</xdr:colOff>
      <xdr:row>102</xdr:row>
      <xdr:rowOff>0</xdr:rowOff>
    </xdr:from>
    <xdr:to>
      <xdr:col>18</xdr:col>
      <xdr:colOff>5040</xdr:colOff>
      <xdr:row>102</xdr:row>
      <xdr:rowOff>51120</xdr:rowOff>
    </xdr:to>
    <xdr:sp>
      <xdr:nvSpPr>
        <xdr:cNvPr id="5" name="テキスト ボックス 20"/>
        <xdr:cNvSpPr/>
      </xdr:nvSpPr>
      <xdr:spPr>
        <a:xfrm>
          <a:off x="3439080" y="20259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absolute">
    <xdr:from>
      <xdr:col>13</xdr:col>
      <xdr:colOff>142200</xdr:colOff>
      <xdr:row>79</xdr:row>
      <xdr:rowOff>360</xdr:rowOff>
    </xdr:from>
    <xdr:to>
      <xdr:col>13</xdr:col>
      <xdr:colOff>192960</xdr:colOff>
      <xdr:row>79</xdr:row>
      <xdr:rowOff>74880</xdr:rowOff>
    </xdr:to>
    <xdr:sp>
      <xdr:nvSpPr>
        <xdr:cNvPr id="6" name="テキスト ボックス 31"/>
        <xdr:cNvSpPr/>
      </xdr:nvSpPr>
      <xdr:spPr>
        <a:xfrm>
          <a:off x="2659680" y="15659280"/>
          <a:ext cx="50760" cy="745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11</xdr:col>
      <xdr:colOff>144360</xdr:colOff>
      <xdr:row>79</xdr:row>
      <xdr:rowOff>199080</xdr:rowOff>
    </xdr:from>
    <xdr:to>
      <xdr:col>11</xdr:col>
      <xdr:colOff>190800</xdr:colOff>
      <xdr:row>80</xdr:row>
      <xdr:rowOff>59760</xdr:rowOff>
    </xdr:to>
    <xdr:sp>
      <xdr:nvSpPr>
        <xdr:cNvPr id="7" name="テキスト ボックス 32"/>
        <xdr:cNvSpPr/>
      </xdr:nvSpPr>
      <xdr:spPr>
        <a:xfrm>
          <a:off x="2274480" y="15858000"/>
          <a:ext cx="4644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13</xdr:col>
      <xdr:colOff>146880</xdr:colOff>
      <xdr:row>79</xdr:row>
      <xdr:rowOff>194040</xdr:rowOff>
    </xdr:from>
    <xdr:to>
      <xdr:col>14</xdr:col>
      <xdr:colOff>13320</xdr:colOff>
      <xdr:row>80</xdr:row>
      <xdr:rowOff>66600</xdr:rowOff>
    </xdr:to>
    <xdr:sp>
      <xdr:nvSpPr>
        <xdr:cNvPr id="8" name="テキスト ボックス 33"/>
        <xdr:cNvSpPr/>
      </xdr:nvSpPr>
      <xdr:spPr>
        <a:xfrm>
          <a:off x="2664360" y="15852960"/>
          <a:ext cx="601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twoCell">
    <xdr:from>
      <xdr:col>8</xdr:col>
      <xdr:colOff>137880</xdr:colOff>
      <xdr:row>44</xdr:row>
      <xdr:rowOff>0</xdr:rowOff>
    </xdr:from>
    <xdr:to>
      <xdr:col>8</xdr:col>
      <xdr:colOff>188640</xdr:colOff>
      <xdr:row>44</xdr:row>
      <xdr:rowOff>66240</xdr:rowOff>
    </xdr:to>
    <xdr:sp>
      <xdr:nvSpPr>
        <xdr:cNvPr id="9" name="テキスト ボックス 55"/>
        <xdr:cNvSpPr/>
      </xdr:nvSpPr>
      <xdr:spPr>
        <a:xfrm>
          <a:off x="1686960" y="8896320"/>
          <a:ext cx="50760" cy="662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twoCell">
    <xdr:from>
      <xdr:col>10</xdr:col>
      <xdr:colOff>144360</xdr:colOff>
      <xdr:row>44</xdr:row>
      <xdr:rowOff>0</xdr:rowOff>
    </xdr:from>
    <xdr:to>
      <xdr:col>11</xdr:col>
      <xdr:colOff>4680</xdr:colOff>
      <xdr:row>44</xdr:row>
      <xdr:rowOff>66240</xdr:rowOff>
    </xdr:to>
    <xdr:sp>
      <xdr:nvSpPr>
        <xdr:cNvPr id="10" name="テキスト ボックス 56"/>
        <xdr:cNvSpPr/>
      </xdr:nvSpPr>
      <xdr:spPr>
        <a:xfrm>
          <a:off x="2080800" y="8896320"/>
          <a:ext cx="54000" cy="662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twoCell">
    <xdr:from>
      <xdr:col>12</xdr:col>
      <xdr:colOff>144360</xdr:colOff>
      <xdr:row>44</xdr:row>
      <xdr:rowOff>0</xdr:rowOff>
    </xdr:from>
    <xdr:to>
      <xdr:col>13</xdr:col>
      <xdr:colOff>4680</xdr:colOff>
      <xdr:row>44</xdr:row>
      <xdr:rowOff>66240</xdr:rowOff>
    </xdr:to>
    <xdr:sp>
      <xdr:nvSpPr>
        <xdr:cNvPr id="11" name="テキスト ボックス 57"/>
        <xdr:cNvSpPr/>
      </xdr:nvSpPr>
      <xdr:spPr>
        <a:xfrm>
          <a:off x="2468160" y="8896320"/>
          <a:ext cx="54000" cy="662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absolute">
    <xdr:from>
      <xdr:col>22</xdr:col>
      <xdr:colOff>144360</xdr:colOff>
      <xdr:row>61</xdr:row>
      <xdr:rowOff>0</xdr:rowOff>
    </xdr:from>
    <xdr:to>
      <xdr:col>23</xdr:col>
      <xdr:colOff>2520</xdr:colOff>
      <xdr:row>61</xdr:row>
      <xdr:rowOff>51120</xdr:rowOff>
    </xdr:to>
    <xdr:sp>
      <xdr:nvSpPr>
        <xdr:cNvPr id="12" name="テキスト ボックス 59"/>
        <xdr:cNvSpPr/>
      </xdr:nvSpPr>
      <xdr:spPr>
        <a:xfrm>
          <a:off x="4404960" y="120585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24</xdr:col>
      <xdr:colOff>153000</xdr:colOff>
      <xdr:row>61</xdr:row>
      <xdr:rowOff>0</xdr:rowOff>
    </xdr:from>
    <xdr:to>
      <xdr:col>25</xdr:col>
      <xdr:colOff>11160</xdr:colOff>
      <xdr:row>61</xdr:row>
      <xdr:rowOff>51120</xdr:rowOff>
    </xdr:to>
    <xdr:sp>
      <xdr:nvSpPr>
        <xdr:cNvPr id="13" name="テキスト ボックス 60"/>
        <xdr:cNvSpPr/>
      </xdr:nvSpPr>
      <xdr:spPr>
        <a:xfrm>
          <a:off x="4800960" y="120585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22</xdr:col>
      <xdr:colOff>144360</xdr:colOff>
      <xdr:row>62</xdr:row>
      <xdr:rowOff>0</xdr:rowOff>
    </xdr:from>
    <xdr:to>
      <xdr:col>23</xdr:col>
      <xdr:colOff>2520</xdr:colOff>
      <xdr:row>62</xdr:row>
      <xdr:rowOff>51120</xdr:rowOff>
    </xdr:to>
    <xdr:sp>
      <xdr:nvSpPr>
        <xdr:cNvPr id="14" name="テキスト ボックス 66"/>
        <xdr:cNvSpPr/>
      </xdr:nvSpPr>
      <xdr:spPr>
        <a:xfrm>
          <a:off x="4404960" y="12258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24</xdr:col>
      <xdr:colOff>153000</xdr:colOff>
      <xdr:row>62</xdr:row>
      <xdr:rowOff>0</xdr:rowOff>
    </xdr:from>
    <xdr:to>
      <xdr:col>25</xdr:col>
      <xdr:colOff>11160</xdr:colOff>
      <xdr:row>62</xdr:row>
      <xdr:rowOff>51120</xdr:rowOff>
    </xdr:to>
    <xdr:sp>
      <xdr:nvSpPr>
        <xdr:cNvPr id="15" name="テキスト ボックス 67"/>
        <xdr:cNvSpPr/>
      </xdr:nvSpPr>
      <xdr:spPr>
        <a:xfrm>
          <a:off x="4800960" y="1225836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22</xdr:col>
      <xdr:colOff>144360</xdr:colOff>
      <xdr:row>63</xdr:row>
      <xdr:rowOff>0</xdr:rowOff>
    </xdr:from>
    <xdr:to>
      <xdr:col>23</xdr:col>
      <xdr:colOff>2520</xdr:colOff>
      <xdr:row>63</xdr:row>
      <xdr:rowOff>51120</xdr:rowOff>
    </xdr:to>
    <xdr:sp>
      <xdr:nvSpPr>
        <xdr:cNvPr id="16" name="テキスト ボックス 69"/>
        <xdr:cNvSpPr/>
      </xdr:nvSpPr>
      <xdr:spPr>
        <a:xfrm>
          <a:off x="4404960" y="1245852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24</xdr:col>
      <xdr:colOff>153000</xdr:colOff>
      <xdr:row>63</xdr:row>
      <xdr:rowOff>0</xdr:rowOff>
    </xdr:from>
    <xdr:to>
      <xdr:col>25</xdr:col>
      <xdr:colOff>11160</xdr:colOff>
      <xdr:row>63</xdr:row>
      <xdr:rowOff>51120</xdr:rowOff>
    </xdr:to>
    <xdr:sp>
      <xdr:nvSpPr>
        <xdr:cNvPr id="17" name="テキスト ボックス 70"/>
        <xdr:cNvSpPr/>
      </xdr:nvSpPr>
      <xdr:spPr>
        <a:xfrm>
          <a:off x="4800960" y="1245852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22</xdr:col>
      <xdr:colOff>144360</xdr:colOff>
      <xdr:row>64</xdr:row>
      <xdr:rowOff>0</xdr:rowOff>
    </xdr:from>
    <xdr:to>
      <xdr:col>23</xdr:col>
      <xdr:colOff>2520</xdr:colOff>
      <xdr:row>64</xdr:row>
      <xdr:rowOff>51120</xdr:rowOff>
    </xdr:to>
    <xdr:sp>
      <xdr:nvSpPr>
        <xdr:cNvPr id="18" name="テキスト ボックス 72"/>
        <xdr:cNvSpPr/>
      </xdr:nvSpPr>
      <xdr:spPr>
        <a:xfrm>
          <a:off x="4404960" y="1265868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24</xdr:col>
      <xdr:colOff>153000</xdr:colOff>
      <xdr:row>64</xdr:row>
      <xdr:rowOff>0</xdr:rowOff>
    </xdr:from>
    <xdr:to>
      <xdr:col>25</xdr:col>
      <xdr:colOff>11160</xdr:colOff>
      <xdr:row>64</xdr:row>
      <xdr:rowOff>51120</xdr:rowOff>
    </xdr:to>
    <xdr:sp>
      <xdr:nvSpPr>
        <xdr:cNvPr id="19" name="テキスト ボックス 73"/>
        <xdr:cNvSpPr/>
      </xdr:nvSpPr>
      <xdr:spPr>
        <a:xfrm>
          <a:off x="4800960" y="12658680"/>
          <a:ext cx="51840" cy="511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13</xdr:col>
      <xdr:colOff>137880</xdr:colOff>
      <xdr:row>82</xdr:row>
      <xdr:rowOff>5040</xdr:rowOff>
    </xdr:from>
    <xdr:to>
      <xdr:col>13</xdr:col>
      <xdr:colOff>188640</xdr:colOff>
      <xdr:row>82</xdr:row>
      <xdr:rowOff>79920</xdr:rowOff>
    </xdr:to>
    <xdr:sp>
      <xdr:nvSpPr>
        <xdr:cNvPr id="20" name="テキスト ボックス 75"/>
        <xdr:cNvSpPr/>
      </xdr:nvSpPr>
      <xdr:spPr>
        <a:xfrm>
          <a:off x="2655360" y="16264080"/>
          <a:ext cx="50760" cy="7488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11</xdr:col>
      <xdr:colOff>140400</xdr:colOff>
      <xdr:row>83</xdr:row>
      <xdr:rowOff>3960</xdr:rowOff>
    </xdr:from>
    <xdr:to>
      <xdr:col>11</xdr:col>
      <xdr:colOff>186840</xdr:colOff>
      <xdr:row>83</xdr:row>
      <xdr:rowOff>64800</xdr:rowOff>
    </xdr:to>
    <xdr:sp>
      <xdr:nvSpPr>
        <xdr:cNvPr id="21" name="テキスト ボックス 76"/>
        <xdr:cNvSpPr/>
      </xdr:nvSpPr>
      <xdr:spPr>
        <a:xfrm>
          <a:off x="2270520" y="16463160"/>
          <a:ext cx="4644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13</xdr:col>
      <xdr:colOff>142560</xdr:colOff>
      <xdr:row>82</xdr:row>
      <xdr:rowOff>199080</xdr:rowOff>
    </xdr:from>
    <xdr:to>
      <xdr:col>14</xdr:col>
      <xdr:colOff>9000</xdr:colOff>
      <xdr:row>83</xdr:row>
      <xdr:rowOff>71640</xdr:rowOff>
    </xdr:to>
    <xdr:sp>
      <xdr:nvSpPr>
        <xdr:cNvPr id="22" name="テキスト ボックス 77"/>
        <xdr:cNvSpPr/>
      </xdr:nvSpPr>
      <xdr:spPr>
        <a:xfrm>
          <a:off x="2660040" y="16458120"/>
          <a:ext cx="601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absolute">
    <xdr:from>
      <xdr:col>13</xdr:col>
      <xdr:colOff>137880</xdr:colOff>
      <xdr:row>85</xdr:row>
      <xdr:rowOff>5040</xdr:rowOff>
    </xdr:from>
    <xdr:to>
      <xdr:col>13</xdr:col>
      <xdr:colOff>188640</xdr:colOff>
      <xdr:row>85</xdr:row>
      <xdr:rowOff>79560</xdr:rowOff>
    </xdr:to>
    <xdr:sp>
      <xdr:nvSpPr>
        <xdr:cNvPr id="23" name="テキスト ボックス 79"/>
        <xdr:cNvSpPr/>
      </xdr:nvSpPr>
      <xdr:spPr>
        <a:xfrm>
          <a:off x="2655360" y="16864200"/>
          <a:ext cx="50760" cy="745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11</xdr:col>
      <xdr:colOff>140400</xdr:colOff>
      <xdr:row>86</xdr:row>
      <xdr:rowOff>3960</xdr:rowOff>
    </xdr:from>
    <xdr:to>
      <xdr:col>11</xdr:col>
      <xdr:colOff>186840</xdr:colOff>
      <xdr:row>86</xdr:row>
      <xdr:rowOff>64800</xdr:rowOff>
    </xdr:to>
    <xdr:sp>
      <xdr:nvSpPr>
        <xdr:cNvPr id="24" name="テキスト ボックス 80"/>
        <xdr:cNvSpPr/>
      </xdr:nvSpPr>
      <xdr:spPr>
        <a:xfrm>
          <a:off x="2270520" y="17062920"/>
          <a:ext cx="4644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13</xdr:col>
      <xdr:colOff>142560</xdr:colOff>
      <xdr:row>85</xdr:row>
      <xdr:rowOff>198720</xdr:rowOff>
    </xdr:from>
    <xdr:to>
      <xdr:col>14</xdr:col>
      <xdr:colOff>9000</xdr:colOff>
      <xdr:row>86</xdr:row>
      <xdr:rowOff>71640</xdr:rowOff>
    </xdr:to>
    <xdr:sp>
      <xdr:nvSpPr>
        <xdr:cNvPr id="25" name="テキスト ボックス 81"/>
        <xdr:cNvSpPr/>
      </xdr:nvSpPr>
      <xdr:spPr>
        <a:xfrm>
          <a:off x="2660040" y="17057880"/>
          <a:ext cx="601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absolute">
    <xdr:from>
      <xdr:col>14</xdr:col>
      <xdr:colOff>135720</xdr:colOff>
      <xdr:row>26</xdr:row>
      <xdr:rowOff>196920</xdr:rowOff>
    </xdr:from>
    <xdr:to>
      <xdr:col>14</xdr:col>
      <xdr:colOff>186480</xdr:colOff>
      <xdr:row>27</xdr:row>
      <xdr:rowOff>72360</xdr:rowOff>
    </xdr:to>
    <xdr:sp>
      <xdr:nvSpPr>
        <xdr:cNvPr id="26" name="テキスト ボックス 83"/>
        <xdr:cNvSpPr/>
      </xdr:nvSpPr>
      <xdr:spPr>
        <a:xfrm>
          <a:off x="2846880" y="5492520"/>
          <a:ext cx="50760" cy="7560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absolute">
    <xdr:from>
      <xdr:col>12</xdr:col>
      <xdr:colOff>137880</xdr:colOff>
      <xdr:row>27</xdr:row>
      <xdr:rowOff>198360</xdr:rowOff>
    </xdr:from>
    <xdr:to>
      <xdr:col>12</xdr:col>
      <xdr:colOff>184320</xdr:colOff>
      <xdr:row>28</xdr:row>
      <xdr:rowOff>59760</xdr:rowOff>
    </xdr:to>
    <xdr:sp>
      <xdr:nvSpPr>
        <xdr:cNvPr id="27" name="テキスト ボックス 84"/>
        <xdr:cNvSpPr/>
      </xdr:nvSpPr>
      <xdr:spPr>
        <a:xfrm>
          <a:off x="2461680" y="5694120"/>
          <a:ext cx="46440" cy="6156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absolute">
    <xdr:from>
      <xdr:col>14</xdr:col>
      <xdr:colOff>140040</xdr:colOff>
      <xdr:row>27</xdr:row>
      <xdr:rowOff>193320</xdr:rowOff>
    </xdr:from>
    <xdr:to>
      <xdr:col>15</xdr:col>
      <xdr:colOff>6480</xdr:colOff>
      <xdr:row>28</xdr:row>
      <xdr:rowOff>66600</xdr:rowOff>
    </xdr:to>
    <xdr:sp>
      <xdr:nvSpPr>
        <xdr:cNvPr id="28" name="テキスト ボックス 85"/>
        <xdr:cNvSpPr/>
      </xdr:nvSpPr>
      <xdr:spPr>
        <a:xfrm>
          <a:off x="2851200" y="5689080"/>
          <a:ext cx="60120" cy="734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twoCell">
    <xdr:from>
      <xdr:col>14</xdr:col>
      <xdr:colOff>140400</xdr:colOff>
      <xdr:row>30</xdr:row>
      <xdr:rowOff>196920</xdr:rowOff>
    </xdr:from>
    <xdr:to>
      <xdr:col>14</xdr:col>
      <xdr:colOff>193320</xdr:colOff>
      <xdr:row>31</xdr:row>
      <xdr:rowOff>72360</xdr:rowOff>
    </xdr:to>
    <xdr:sp>
      <xdr:nvSpPr>
        <xdr:cNvPr id="29" name="テキスト ボックス 87"/>
        <xdr:cNvSpPr/>
      </xdr:nvSpPr>
      <xdr:spPr>
        <a:xfrm>
          <a:off x="2851560" y="6292800"/>
          <a:ext cx="52920" cy="752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twoCell">
    <xdr:from>
      <xdr:col>12</xdr:col>
      <xdr:colOff>144360</xdr:colOff>
      <xdr:row>31</xdr:row>
      <xdr:rowOff>198360</xdr:rowOff>
    </xdr:from>
    <xdr:to>
      <xdr:col>12</xdr:col>
      <xdr:colOff>193320</xdr:colOff>
      <xdr:row>32</xdr:row>
      <xdr:rowOff>59760</xdr:rowOff>
    </xdr:to>
    <xdr:sp>
      <xdr:nvSpPr>
        <xdr:cNvPr id="30" name="テキスト ボックス 88"/>
        <xdr:cNvSpPr/>
      </xdr:nvSpPr>
      <xdr:spPr>
        <a:xfrm>
          <a:off x="2468160" y="6494040"/>
          <a:ext cx="48960" cy="6156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twoCell">
    <xdr:from>
      <xdr:col>14</xdr:col>
      <xdr:colOff>144720</xdr:colOff>
      <xdr:row>31</xdr:row>
      <xdr:rowOff>193320</xdr:rowOff>
    </xdr:from>
    <xdr:to>
      <xdr:col>15</xdr:col>
      <xdr:colOff>12960</xdr:colOff>
      <xdr:row>32</xdr:row>
      <xdr:rowOff>66600</xdr:rowOff>
    </xdr:to>
    <xdr:sp>
      <xdr:nvSpPr>
        <xdr:cNvPr id="31" name="テキスト ボックス 89"/>
        <xdr:cNvSpPr/>
      </xdr:nvSpPr>
      <xdr:spPr>
        <a:xfrm>
          <a:off x="2855880" y="6489000"/>
          <a:ext cx="61920" cy="734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twoCell">
    <xdr:from>
      <xdr:col>14</xdr:col>
      <xdr:colOff>140400</xdr:colOff>
      <xdr:row>34</xdr:row>
      <xdr:rowOff>6480</xdr:rowOff>
    </xdr:from>
    <xdr:to>
      <xdr:col>14</xdr:col>
      <xdr:colOff>193320</xdr:colOff>
      <xdr:row>34</xdr:row>
      <xdr:rowOff>81360</xdr:rowOff>
    </xdr:to>
    <xdr:sp>
      <xdr:nvSpPr>
        <xdr:cNvPr id="32" name="テキスト ボックス 91"/>
        <xdr:cNvSpPr/>
      </xdr:nvSpPr>
      <xdr:spPr>
        <a:xfrm>
          <a:off x="2851560" y="6902280"/>
          <a:ext cx="52920" cy="7488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twoCell">
    <xdr:from>
      <xdr:col>12</xdr:col>
      <xdr:colOff>144360</xdr:colOff>
      <xdr:row>35</xdr:row>
      <xdr:rowOff>5400</xdr:rowOff>
    </xdr:from>
    <xdr:to>
      <xdr:col>12</xdr:col>
      <xdr:colOff>193320</xdr:colOff>
      <xdr:row>35</xdr:row>
      <xdr:rowOff>66240</xdr:rowOff>
    </xdr:to>
    <xdr:sp>
      <xdr:nvSpPr>
        <xdr:cNvPr id="33" name="テキスト ボックス 92"/>
        <xdr:cNvSpPr/>
      </xdr:nvSpPr>
      <xdr:spPr>
        <a:xfrm>
          <a:off x="2468160" y="7101360"/>
          <a:ext cx="4896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twoCell">
    <xdr:from>
      <xdr:col>14</xdr:col>
      <xdr:colOff>144720</xdr:colOff>
      <xdr:row>35</xdr:row>
      <xdr:rowOff>360</xdr:rowOff>
    </xdr:from>
    <xdr:to>
      <xdr:col>15</xdr:col>
      <xdr:colOff>12960</xdr:colOff>
      <xdr:row>35</xdr:row>
      <xdr:rowOff>73080</xdr:rowOff>
    </xdr:to>
    <xdr:sp>
      <xdr:nvSpPr>
        <xdr:cNvPr id="34" name="テキスト ボックス 93"/>
        <xdr:cNvSpPr/>
      </xdr:nvSpPr>
      <xdr:spPr>
        <a:xfrm>
          <a:off x="2855880" y="7096320"/>
          <a:ext cx="619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twoCell">
    <xdr:from>
      <xdr:col>14</xdr:col>
      <xdr:colOff>140400</xdr:colOff>
      <xdr:row>37</xdr:row>
      <xdr:rowOff>6480</xdr:rowOff>
    </xdr:from>
    <xdr:to>
      <xdr:col>14</xdr:col>
      <xdr:colOff>193320</xdr:colOff>
      <xdr:row>37</xdr:row>
      <xdr:rowOff>81360</xdr:rowOff>
    </xdr:to>
    <xdr:sp>
      <xdr:nvSpPr>
        <xdr:cNvPr id="35" name="テキスト ボックス 95"/>
        <xdr:cNvSpPr/>
      </xdr:nvSpPr>
      <xdr:spPr>
        <a:xfrm>
          <a:off x="2851560" y="7502400"/>
          <a:ext cx="52920" cy="7488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twoCell">
    <xdr:from>
      <xdr:col>12</xdr:col>
      <xdr:colOff>144360</xdr:colOff>
      <xdr:row>38</xdr:row>
      <xdr:rowOff>5400</xdr:rowOff>
    </xdr:from>
    <xdr:to>
      <xdr:col>12</xdr:col>
      <xdr:colOff>193320</xdr:colOff>
      <xdr:row>38</xdr:row>
      <xdr:rowOff>66240</xdr:rowOff>
    </xdr:to>
    <xdr:sp>
      <xdr:nvSpPr>
        <xdr:cNvPr id="36" name="テキスト ボックス 96"/>
        <xdr:cNvSpPr/>
      </xdr:nvSpPr>
      <xdr:spPr>
        <a:xfrm>
          <a:off x="2468160" y="7701480"/>
          <a:ext cx="4896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twoCell">
    <xdr:from>
      <xdr:col>14</xdr:col>
      <xdr:colOff>144720</xdr:colOff>
      <xdr:row>38</xdr:row>
      <xdr:rowOff>360</xdr:rowOff>
    </xdr:from>
    <xdr:to>
      <xdr:col>15</xdr:col>
      <xdr:colOff>12960</xdr:colOff>
      <xdr:row>38</xdr:row>
      <xdr:rowOff>73080</xdr:rowOff>
    </xdr:to>
    <xdr:sp>
      <xdr:nvSpPr>
        <xdr:cNvPr id="37" name="テキスト ボックス 97"/>
        <xdr:cNvSpPr/>
      </xdr:nvSpPr>
      <xdr:spPr>
        <a:xfrm>
          <a:off x="2855880" y="7696440"/>
          <a:ext cx="619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twoCell">
    <xdr:from>
      <xdr:col>14</xdr:col>
      <xdr:colOff>133920</xdr:colOff>
      <xdr:row>40</xdr:row>
      <xdr:rowOff>6480</xdr:rowOff>
    </xdr:from>
    <xdr:to>
      <xdr:col>14</xdr:col>
      <xdr:colOff>183600</xdr:colOff>
      <xdr:row>40</xdr:row>
      <xdr:rowOff>81360</xdr:rowOff>
    </xdr:to>
    <xdr:sp>
      <xdr:nvSpPr>
        <xdr:cNvPr id="38" name="テキスト ボックス 99"/>
        <xdr:cNvSpPr/>
      </xdr:nvSpPr>
      <xdr:spPr>
        <a:xfrm>
          <a:off x="2845080" y="8102520"/>
          <a:ext cx="49680" cy="7488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年</a:t>
          </a:r>
          <a:endParaRPr b="0" lang="en-US" sz="400" spc="-1" strike="noStrike">
            <a:latin typeface="Times New Roman"/>
          </a:endParaRPr>
        </a:p>
      </xdr:txBody>
    </xdr:sp>
    <xdr:clientData/>
  </xdr:twoCellAnchor>
  <xdr:twoCellAnchor editAs="twoCell">
    <xdr:from>
      <xdr:col>12</xdr:col>
      <xdr:colOff>137880</xdr:colOff>
      <xdr:row>41</xdr:row>
      <xdr:rowOff>5400</xdr:rowOff>
    </xdr:from>
    <xdr:to>
      <xdr:col>12</xdr:col>
      <xdr:colOff>183600</xdr:colOff>
      <xdr:row>41</xdr:row>
      <xdr:rowOff>66240</xdr:rowOff>
    </xdr:to>
    <xdr:sp>
      <xdr:nvSpPr>
        <xdr:cNvPr id="39" name="テキスト ボックス 100"/>
        <xdr:cNvSpPr/>
      </xdr:nvSpPr>
      <xdr:spPr>
        <a:xfrm>
          <a:off x="2461680" y="8301600"/>
          <a:ext cx="45720" cy="6084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月</a:t>
          </a:r>
          <a:endParaRPr b="0" lang="en-US" sz="400" spc="-1" strike="noStrike">
            <a:latin typeface="Times New Roman"/>
          </a:endParaRPr>
        </a:p>
      </xdr:txBody>
    </xdr:sp>
    <xdr:clientData/>
  </xdr:twoCellAnchor>
  <xdr:twoCellAnchor editAs="twoCell">
    <xdr:from>
      <xdr:col>14</xdr:col>
      <xdr:colOff>138240</xdr:colOff>
      <xdr:row>41</xdr:row>
      <xdr:rowOff>360</xdr:rowOff>
    </xdr:from>
    <xdr:to>
      <xdr:col>15</xdr:col>
      <xdr:colOff>6480</xdr:colOff>
      <xdr:row>41</xdr:row>
      <xdr:rowOff>73080</xdr:rowOff>
    </xdr:to>
    <xdr:sp>
      <xdr:nvSpPr>
        <xdr:cNvPr id="40" name="テキスト ボックス 101"/>
        <xdr:cNvSpPr/>
      </xdr:nvSpPr>
      <xdr:spPr>
        <a:xfrm>
          <a:off x="2849400" y="8296560"/>
          <a:ext cx="61920" cy="72720"/>
        </a:xfrm>
        <a:prstGeom prst="rect">
          <a:avLst/>
        </a:prstGeom>
        <a:solidFill>
          <a:schemeClr val="bg1"/>
        </a:solidFill>
        <a:ln w="0">
          <a:noFill/>
        </a:ln>
      </xdr:spPr>
      <xdr:style>
        <a:lnRef idx="0"/>
        <a:fillRef idx="0"/>
        <a:effectRef idx="0"/>
        <a:fontRef idx="minor"/>
      </xdr:style>
      <xdr:txBody>
        <a:bodyPr wrap="none" horzOverflow="clip" vertOverflow="clip" lIns="0" rIns="0" tIns="0" bIns="0" anchor="t">
          <a:noAutofit/>
        </a:bodyPr>
        <a:p>
          <a:pPr>
            <a:lnSpc>
              <a:spcPct val="100000"/>
            </a:lnSpc>
          </a:pPr>
          <a:r>
            <a:rPr b="0" lang="ja-JP" sz="400" spc="-1" strike="noStrike">
              <a:solidFill>
                <a:srgbClr val="000000"/>
              </a:solidFill>
              <a:latin typeface="BIZ UDゴシック"/>
              <a:ea typeface="BIZ UDゴシック"/>
            </a:rPr>
            <a:t>日</a:t>
          </a:r>
          <a:endParaRPr b="0" lang="en-US" sz="400" spc="-1" strike="noStrike">
            <a:latin typeface="Times New Roman"/>
          </a:endParaRPr>
        </a:p>
      </xdr:txBody>
    </xdr:sp>
    <xdr:clientData/>
  </xdr:twoCellAnchor>
  <xdr:twoCellAnchor editAs="oneCell">
    <xdr:from>
      <xdr:col>16</xdr:col>
      <xdr:colOff>142920</xdr:colOff>
      <xdr:row>25</xdr:row>
      <xdr:rowOff>2880</xdr:rowOff>
    </xdr:from>
    <xdr:to>
      <xdr:col>16</xdr:col>
      <xdr:colOff>193680</xdr:colOff>
      <xdr:row>25</xdr:row>
      <xdr:rowOff>155520</xdr:rowOff>
    </xdr:to>
    <xdr:sp>
      <xdr:nvSpPr>
        <xdr:cNvPr id="41" name="テキスト ボックス 94"/>
        <xdr:cNvSpPr/>
      </xdr:nvSpPr>
      <xdr:spPr>
        <a:xfrm>
          <a:off x="3241440" y="509868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xdr:twoCellAnchor editAs="oneCell">
    <xdr:from>
      <xdr:col>16</xdr:col>
      <xdr:colOff>142920</xdr:colOff>
      <xdr:row>26</xdr:row>
      <xdr:rowOff>198360</xdr:rowOff>
    </xdr:from>
    <xdr:to>
      <xdr:col>16</xdr:col>
      <xdr:colOff>193680</xdr:colOff>
      <xdr:row>27</xdr:row>
      <xdr:rowOff>150840</xdr:rowOff>
    </xdr:to>
    <xdr:sp>
      <xdr:nvSpPr>
        <xdr:cNvPr id="42" name="テキスト ボックス 98"/>
        <xdr:cNvSpPr/>
      </xdr:nvSpPr>
      <xdr:spPr>
        <a:xfrm>
          <a:off x="3241440" y="549396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xdr:twoCellAnchor editAs="oneCell">
    <xdr:from>
      <xdr:col>16</xdr:col>
      <xdr:colOff>142920</xdr:colOff>
      <xdr:row>30</xdr:row>
      <xdr:rowOff>198360</xdr:rowOff>
    </xdr:from>
    <xdr:to>
      <xdr:col>16</xdr:col>
      <xdr:colOff>193680</xdr:colOff>
      <xdr:row>31</xdr:row>
      <xdr:rowOff>151200</xdr:rowOff>
    </xdr:to>
    <xdr:sp>
      <xdr:nvSpPr>
        <xdr:cNvPr id="43" name="テキスト ボックス 106"/>
        <xdr:cNvSpPr/>
      </xdr:nvSpPr>
      <xdr:spPr>
        <a:xfrm>
          <a:off x="3241440" y="629424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xdr:twoCellAnchor editAs="oneCell">
    <xdr:from>
      <xdr:col>16</xdr:col>
      <xdr:colOff>142920</xdr:colOff>
      <xdr:row>33</xdr:row>
      <xdr:rowOff>198360</xdr:rowOff>
    </xdr:from>
    <xdr:to>
      <xdr:col>16</xdr:col>
      <xdr:colOff>193680</xdr:colOff>
      <xdr:row>34</xdr:row>
      <xdr:rowOff>151200</xdr:rowOff>
    </xdr:to>
    <xdr:sp>
      <xdr:nvSpPr>
        <xdr:cNvPr id="44" name="テキスト ボックス 107"/>
        <xdr:cNvSpPr/>
      </xdr:nvSpPr>
      <xdr:spPr>
        <a:xfrm>
          <a:off x="3241440" y="689436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xdr:twoCellAnchor editAs="oneCell">
    <xdr:from>
      <xdr:col>16</xdr:col>
      <xdr:colOff>142920</xdr:colOff>
      <xdr:row>36</xdr:row>
      <xdr:rowOff>198360</xdr:rowOff>
    </xdr:from>
    <xdr:to>
      <xdr:col>16</xdr:col>
      <xdr:colOff>193680</xdr:colOff>
      <xdr:row>37</xdr:row>
      <xdr:rowOff>151200</xdr:rowOff>
    </xdr:to>
    <xdr:sp>
      <xdr:nvSpPr>
        <xdr:cNvPr id="45" name="テキスト ボックス 108"/>
        <xdr:cNvSpPr/>
      </xdr:nvSpPr>
      <xdr:spPr>
        <a:xfrm>
          <a:off x="3241440" y="749448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xdr:twoCellAnchor editAs="oneCell">
    <xdr:from>
      <xdr:col>16</xdr:col>
      <xdr:colOff>142920</xdr:colOff>
      <xdr:row>39</xdr:row>
      <xdr:rowOff>198360</xdr:rowOff>
    </xdr:from>
    <xdr:to>
      <xdr:col>16</xdr:col>
      <xdr:colOff>193680</xdr:colOff>
      <xdr:row>40</xdr:row>
      <xdr:rowOff>150840</xdr:rowOff>
    </xdr:to>
    <xdr:sp>
      <xdr:nvSpPr>
        <xdr:cNvPr id="46" name="テキスト ボックス 109"/>
        <xdr:cNvSpPr/>
      </xdr:nvSpPr>
      <xdr:spPr>
        <a:xfrm>
          <a:off x="3241440" y="8094240"/>
          <a:ext cx="50760" cy="152640"/>
        </a:xfrm>
        <a:prstGeom prst="rect">
          <a:avLst/>
        </a:prstGeom>
        <a:noFill/>
        <a:ln w="0">
          <a:noFill/>
        </a:ln>
      </xdr:spPr>
      <xdr:style>
        <a:lnRef idx="0"/>
        <a:fillRef idx="0"/>
        <a:effectRef idx="0"/>
        <a:fontRef idx="minor"/>
      </xdr:style>
      <xdr:txBody>
        <a:bodyPr wrap="none" horzOverflow="clip" vertOverflow="clip" lIns="0" rIns="0" tIns="0" bIns="0" anchor="t">
          <a:spAutoFit/>
        </a:bodyPr>
        <a:p>
          <a:pPr>
            <a:lnSpc>
              <a:spcPct val="100000"/>
            </a:lnSpc>
          </a:pPr>
          <a:r>
            <a:rPr b="0" lang="ja-JP" sz="400" spc="-1" strike="noStrike">
              <a:solidFill>
                <a:srgbClr val="000000"/>
              </a:solidFill>
              <a:latin typeface="BIZ UDゴシック"/>
              <a:ea typeface="BIZ UDゴシック"/>
            </a:rPr>
            <a:t>級</a:t>
          </a:r>
          <a:endParaRPr b="0" lang="en-US" sz="400" spc="-1" strike="noStrike">
            <a:latin typeface="Times New Roman"/>
          </a:endParaRPr>
        </a:p>
        <a:p>
          <a:pPr>
            <a:lnSpc>
              <a:spcPct val="100000"/>
            </a:lnSpc>
          </a:pPr>
          <a:endParaRPr b="0" lang="en-US" sz="400" spc="-1" strike="noStrike">
            <a:latin typeface="Times New Roman"/>
          </a:endParaRPr>
        </a:p>
        <a:p>
          <a:pPr>
            <a:lnSpc>
              <a:spcPct val="100000"/>
            </a:lnSpc>
          </a:pPr>
          <a:r>
            <a:rPr b="0" lang="ja-JP" sz="400" spc="-1" strike="noStrike">
              <a:solidFill>
                <a:srgbClr val="000000"/>
              </a:solidFill>
              <a:latin typeface="BIZ UDゴシック"/>
              <a:ea typeface="BIZ UDゴシック"/>
            </a:rPr>
            <a:t>度</a:t>
          </a:r>
          <a:endParaRPr b="0" lang="en-US" sz="4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8</xdr:col>
          <xdr:colOff>152280</xdr:colOff>
          <xdr:row>2</xdr:row>
          <xdr:rowOff>37800</xdr:rowOff>
        </xdr:from>
        <xdr:to>
          <xdr:col>10</xdr:col>
          <xdr:colOff>161640</xdr:colOff>
          <xdr:row>3</xdr:row>
          <xdr:rowOff>-114480</xdr:rowOff>
        </xdr:to>
        <xdr:sp>
          <xdr:nvSpPr>
            <xdr:cNvPr id="1001" name="Check Box 13" descr=" " hidden="0"/>
            <xdr:cNvSpPr/>
          </xdr:nvSpPr>
          <xdr:spPr>
            <a:xfrm>
              <a:off x="0" y="0"/>
              <a:ext cx="0" cy="0"/>
            </a:xfrm>
            <a:prstGeom prst="rect">
              <a:avLst/>
            </a:prstGeom>
          </xdr:spPr>
          <xdr:txBody>
            <a:bodyPr anchor="ctr">
              <a:noAutofit/>
            </a:bodyPr>
            <a:p>
              <a:r>
                <a:t>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8</xdr:col>
          <xdr:colOff>181080</xdr:colOff>
          <xdr:row>24</xdr:row>
          <xdr:rowOff>190440</xdr:rowOff>
        </xdr:from>
        <xdr:to>
          <xdr:col>9</xdr:col>
          <xdr:colOff>171720</xdr:colOff>
          <xdr:row>25</xdr:row>
          <xdr:rowOff>190440</xdr:rowOff>
        </xdr:to>
        <xdr:sp>
          <xdr:nvSpPr>
            <xdr:cNvPr id="1002" name="Check Box 17"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85680</xdr:colOff>
          <xdr:row>28</xdr:row>
          <xdr:rowOff>9360</xdr:rowOff>
        </xdr:from>
        <xdr:to>
          <xdr:col>18</xdr:col>
          <xdr:colOff>162000</xdr:colOff>
          <xdr:row>29</xdr:row>
          <xdr:rowOff>-9360</xdr:rowOff>
        </xdr:to>
        <xdr:sp>
          <xdr:nvSpPr>
            <xdr:cNvPr id="1003" name="Check Box 18"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85680</xdr:colOff>
          <xdr:row>32</xdr:row>
          <xdr:rowOff>9360</xdr:rowOff>
        </xdr:from>
        <xdr:to>
          <xdr:col>18</xdr:col>
          <xdr:colOff>162000</xdr:colOff>
          <xdr:row>33</xdr:row>
          <xdr:rowOff>-9720</xdr:rowOff>
        </xdr:to>
        <xdr:sp>
          <xdr:nvSpPr>
            <xdr:cNvPr id="1004" name="Check Box 1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85680</xdr:colOff>
          <xdr:row>35</xdr:row>
          <xdr:rowOff>9360</xdr:rowOff>
        </xdr:from>
        <xdr:to>
          <xdr:col>18</xdr:col>
          <xdr:colOff>162000</xdr:colOff>
          <xdr:row>36</xdr:row>
          <xdr:rowOff>-9720</xdr:rowOff>
        </xdr:to>
        <xdr:sp>
          <xdr:nvSpPr>
            <xdr:cNvPr id="1005" name="Check Box 2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85680</xdr:colOff>
          <xdr:row>38</xdr:row>
          <xdr:rowOff>9360</xdr:rowOff>
        </xdr:from>
        <xdr:to>
          <xdr:col>18</xdr:col>
          <xdr:colOff>162000</xdr:colOff>
          <xdr:row>39</xdr:row>
          <xdr:rowOff>-9360</xdr:rowOff>
        </xdr:to>
        <xdr:sp>
          <xdr:nvSpPr>
            <xdr:cNvPr id="1006" name="Check Box 2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85680</xdr:colOff>
          <xdr:row>41</xdr:row>
          <xdr:rowOff>9360</xdr:rowOff>
        </xdr:from>
        <xdr:to>
          <xdr:col>18</xdr:col>
          <xdr:colOff>162000</xdr:colOff>
          <xdr:row>42</xdr:row>
          <xdr:rowOff>-9360</xdr:rowOff>
        </xdr:to>
        <xdr:sp>
          <xdr:nvSpPr>
            <xdr:cNvPr id="1007" name="Check Box 2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17</xdr:col>
          <xdr:colOff>76320</xdr:colOff>
          <xdr:row>50</xdr:row>
          <xdr:rowOff>9360</xdr:rowOff>
        </xdr:from>
        <xdr:to>
          <xdr:col>18</xdr:col>
          <xdr:colOff>152640</xdr:colOff>
          <xdr:row>51</xdr:row>
          <xdr:rowOff>-76320</xdr:rowOff>
        </xdr:to>
        <xdr:sp>
          <xdr:nvSpPr>
            <xdr:cNvPr id="1008" name="Check Box 2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21</xdr:col>
          <xdr:colOff>114120</xdr:colOff>
          <xdr:row>87</xdr:row>
          <xdr:rowOff>9360</xdr:rowOff>
        </xdr:from>
        <xdr:to>
          <xdr:col>22</xdr:col>
          <xdr:colOff>190440</xdr:colOff>
          <xdr:row>88</xdr:row>
          <xdr:rowOff>-9720</xdr:rowOff>
        </xdr:to>
        <xdr:sp>
          <xdr:nvSpPr>
            <xdr:cNvPr id="1009" name="Check Box 33"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Relationship Id="rId6" Type="http://schemas.openxmlformats.org/officeDocument/2006/relationships/ctrlProp" Target="../ctrlProps/ctrlProps4.xml"/><Relationship Id="rId7" Type="http://schemas.openxmlformats.org/officeDocument/2006/relationships/ctrlProp" Target="../ctrlProps/ctrlProps5.xml"/><Relationship Id="rId8" Type="http://schemas.openxmlformats.org/officeDocument/2006/relationships/ctrlProp" Target="../ctrlProps/ctrlProps6.xml"/><Relationship Id="rId9" Type="http://schemas.openxmlformats.org/officeDocument/2006/relationships/ctrlProp" Target="../ctrlProps/ctrlProps7.xml"/><Relationship Id="rId10" Type="http://schemas.openxmlformats.org/officeDocument/2006/relationships/ctrlProp" Target="../ctrlProps/ctrlProps8.xml"/><Relationship Id="rId11" Type="http://schemas.openxmlformats.org/officeDocument/2006/relationships/ctrlProp" Target="../ctrlProps/ctrlProps9.xml"/><Relationship Id="rId12" Type="http://schemas.openxmlformats.org/officeDocument/2006/relationships/ctrlProp" Target="../ctrlProps/ctrlProps1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U107"/>
  <sheetViews>
    <sheetView showFormulas="false" showGridLines="false" showRowColHeaders="true" showZeros="true" rightToLeft="false" tabSelected="false" showOutlineSymbols="true" defaultGridColor="true" view="pageBreakPreview" topLeftCell="A1" colorId="64" zoomScale="120" zoomScaleNormal="100" zoomScalePageLayoutView="120" workbookViewId="0">
      <selection pane="topLeft" activeCell="A9" activeCellId="0" sqref="A9"/>
    </sheetView>
  </sheetViews>
  <sheetFormatPr defaultColWidth="2.50390625" defaultRowHeight="13.5" zeroHeight="false" outlineLevelRow="0" outlineLevelCol="1"/>
  <cols>
    <col collapsed="false" customWidth="false" hidden="false" outlineLevel="0" max="37" min="1" style="1" width="2.5"/>
    <col collapsed="false" customWidth="true" hidden="false" outlineLevel="0" max="38" min="38" style="1" width="2.62"/>
    <col collapsed="false" customWidth="false" hidden="false" outlineLevel="0" max="41" min="39" style="1" width="2.5"/>
    <col collapsed="false" customWidth="true" hidden="true" outlineLevel="1" max="42" min="42" style="1" width="4"/>
    <col collapsed="false" customWidth="true" hidden="true" outlineLevel="1" max="43" min="43" style="2" width="6.25"/>
    <col collapsed="false" customWidth="true" hidden="true" outlineLevel="1" max="44" min="44" style="1" width="6.87"/>
    <col collapsed="false" customWidth="true" hidden="true" outlineLevel="1" max="45" min="45" style="1" width="9.5"/>
    <col collapsed="false" customWidth="true" hidden="true" outlineLevel="1" max="48" min="46" style="1" width="2.62"/>
    <col collapsed="false" customWidth="true" hidden="true" outlineLevel="1" max="49" min="49" style="1" width="6.51"/>
    <col collapsed="false" customWidth="true" hidden="true" outlineLevel="1" max="50" min="50" style="1" width="2.62"/>
    <col collapsed="false" customWidth="false" hidden="true" outlineLevel="1" max="51" min="51" style="1" width="2.5"/>
    <col collapsed="false" customWidth="true" hidden="true" outlineLevel="1" max="53" min="52" style="1" width="2.62"/>
    <col collapsed="false" customWidth="false" hidden="true" outlineLevel="1" max="55" min="54" style="1" width="2.5"/>
    <col collapsed="false" customWidth="true" hidden="true" outlineLevel="1" max="56" min="56" style="1" width="2.62"/>
    <col collapsed="false" customWidth="false" hidden="true" outlineLevel="1" max="73" min="57" style="1" width="2.5"/>
    <col collapsed="false" customWidth="false" hidden="false" outlineLevel="0" max="1024" min="74" style="1" width="2.5"/>
  </cols>
  <sheetData>
    <row r="1" s="4" customFormat="true" ht="18.75" hidden="false" customHeight="false" outlineLevel="0" collapsed="false">
      <c r="A1" s="3" t="s">
        <v>0</v>
      </c>
      <c r="B1" s="3"/>
      <c r="C1" s="3"/>
      <c r="D1" s="3" t="n">
        <v>7</v>
      </c>
      <c r="E1" s="3"/>
      <c r="F1" s="4" t="s">
        <v>1</v>
      </c>
      <c r="M1" s="4" t="s">
        <v>2</v>
      </c>
      <c r="AI1" s="5" t="s">
        <v>3</v>
      </c>
      <c r="AQ1" s="6"/>
    </row>
    <row r="2" customFormat="false" ht="15.75" hidden="false" customHeight="true" outlineLevel="0" collapsed="false">
      <c r="A2" s="7" t="s">
        <v>4</v>
      </c>
      <c r="B2" s="7"/>
      <c r="C2" s="7"/>
      <c r="D2" s="7"/>
      <c r="E2" s="7"/>
      <c r="F2" s="7"/>
      <c r="G2" s="8" t="s">
        <v>5</v>
      </c>
      <c r="H2" s="8"/>
      <c r="I2" s="8"/>
      <c r="J2" s="9"/>
      <c r="K2" s="9"/>
      <c r="L2" s="9"/>
      <c r="M2" s="9"/>
      <c r="N2" s="9"/>
      <c r="O2" s="9"/>
      <c r="P2" s="9"/>
      <c r="Q2" s="9"/>
      <c r="R2" s="9"/>
      <c r="S2" s="9"/>
      <c r="T2" s="9"/>
      <c r="U2" s="9"/>
      <c r="V2" s="9"/>
      <c r="W2" s="9"/>
      <c r="X2" s="9"/>
      <c r="Y2" s="10" t="s">
        <v>6</v>
      </c>
      <c r="Z2" s="10"/>
      <c r="AA2" s="10"/>
      <c r="AB2" s="11"/>
      <c r="AC2" s="11"/>
      <c r="AD2" s="11"/>
      <c r="AE2" s="11"/>
      <c r="AF2" s="11"/>
      <c r="AG2" s="11"/>
      <c r="AH2" s="12" t="s">
        <v>7</v>
      </c>
      <c r="AI2" s="13"/>
      <c r="AP2" s="14" t="s">
        <v>8</v>
      </c>
      <c r="AQ2" s="15" t="n">
        <f aca="false">FALSE()</f>
        <v>0</v>
      </c>
    </row>
    <row r="3" customFormat="false" ht="21.75" hidden="false" customHeight="true" outlineLevel="0" collapsed="false">
      <c r="A3" s="16"/>
      <c r="B3" s="17"/>
      <c r="C3" s="17"/>
      <c r="D3" s="17"/>
      <c r="E3" s="17"/>
      <c r="F3" s="18"/>
      <c r="G3" s="19" t="s">
        <v>9</v>
      </c>
      <c r="H3" s="19"/>
      <c r="I3" s="19"/>
      <c r="J3" s="20" t="str">
        <f aca="false">IF(AQ2,"","富津市")</f>
        <v>富津市</v>
      </c>
      <c r="K3" s="20"/>
      <c r="L3" s="20"/>
      <c r="M3" s="21"/>
      <c r="N3" s="21"/>
      <c r="O3" s="21"/>
      <c r="P3" s="21"/>
      <c r="Q3" s="21"/>
      <c r="R3" s="21"/>
      <c r="S3" s="21"/>
      <c r="T3" s="21"/>
      <c r="U3" s="21"/>
      <c r="V3" s="21"/>
      <c r="W3" s="21"/>
      <c r="X3" s="21"/>
      <c r="Y3" s="22" t="s">
        <v>10</v>
      </c>
      <c r="Z3" s="22"/>
      <c r="AA3" s="22"/>
      <c r="AB3" s="23"/>
      <c r="AC3" s="23"/>
      <c r="AD3" s="23"/>
      <c r="AE3" s="23"/>
      <c r="AF3" s="23"/>
      <c r="AG3" s="23"/>
      <c r="AH3" s="23"/>
      <c r="AI3" s="23"/>
      <c r="AP3" s="24" t="s">
        <v>11</v>
      </c>
      <c r="AQ3" s="2" t="s">
        <v>12</v>
      </c>
      <c r="AR3" s="1" t="n">
        <v>1910</v>
      </c>
      <c r="AS3" s="1" t="s">
        <v>13</v>
      </c>
    </row>
    <row r="4" customFormat="false" ht="15.75" hidden="false" customHeight="true" outlineLevel="0" collapsed="false">
      <c r="A4" s="25" t="s">
        <v>14</v>
      </c>
      <c r="B4" s="25"/>
      <c r="C4" s="25"/>
      <c r="D4" s="25"/>
      <c r="E4" s="25"/>
      <c r="F4" s="25"/>
      <c r="G4" s="26" t="s">
        <v>15</v>
      </c>
      <c r="H4" s="26"/>
      <c r="I4" s="26"/>
      <c r="J4" s="27"/>
      <c r="K4" s="27"/>
      <c r="L4" s="27"/>
      <c r="M4" s="27"/>
      <c r="N4" s="27"/>
      <c r="O4" s="27"/>
      <c r="P4" s="27"/>
      <c r="Q4" s="27"/>
      <c r="R4" s="27"/>
      <c r="S4" s="27"/>
      <c r="T4" s="27"/>
      <c r="U4" s="27"/>
      <c r="V4" s="27"/>
      <c r="W4" s="27"/>
      <c r="X4" s="27"/>
      <c r="Y4" s="28" t="s">
        <v>16</v>
      </c>
      <c r="Z4" s="12" t="s">
        <v>17</v>
      </c>
      <c r="AA4" s="12"/>
      <c r="AB4" s="29"/>
      <c r="AC4" s="29"/>
      <c r="AD4" s="29"/>
      <c r="AE4" s="29"/>
      <c r="AF4" s="29"/>
      <c r="AG4" s="29"/>
      <c r="AH4" s="29"/>
      <c r="AI4" s="29"/>
      <c r="AP4" s="30"/>
      <c r="AQ4" s="2" t="s">
        <v>18</v>
      </c>
      <c r="AR4" s="1" t="n">
        <v>1925</v>
      </c>
      <c r="AS4" s="1" t="e">
        <f aca="false">DATEDIF(AS6,AS5,"y")</f>
        <v>#N/A</v>
      </c>
    </row>
    <row r="5" customFormat="false" ht="15.75" hidden="false" customHeight="true" outlineLevel="0" collapsed="false">
      <c r="A5" s="31" t="s">
        <v>19</v>
      </c>
      <c r="B5" s="31"/>
      <c r="C5" s="32" t="s">
        <v>20</v>
      </c>
      <c r="D5" s="32"/>
      <c r="E5" s="33" t="s">
        <v>21</v>
      </c>
      <c r="F5" s="33"/>
      <c r="G5" s="34" t="s">
        <v>17</v>
      </c>
      <c r="H5" s="34"/>
      <c r="I5" s="34"/>
      <c r="J5" s="27"/>
      <c r="K5" s="27"/>
      <c r="L5" s="27"/>
      <c r="M5" s="27"/>
      <c r="N5" s="27"/>
      <c r="O5" s="27"/>
      <c r="P5" s="27"/>
      <c r="Q5" s="27"/>
      <c r="R5" s="27"/>
      <c r="S5" s="27"/>
      <c r="T5" s="27"/>
      <c r="U5" s="27"/>
      <c r="V5" s="27"/>
      <c r="W5" s="27"/>
      <c r="X5" s="27"/>
      <c r="Y5" s="28"/>
      <c r="Z5" s="12"/>
      <c r="AA5" s="12"/>
      <c r="AB5" s="29"/>
      <c r="AC5" s="29"/>
      <c r="AD5" s="29"/>
      <c r="AE5" s="29"/>
      <c r="AF5" s="29"/>
      <c r="AG5" s="29"/>
      <c r="AH5" s="29"/>
      <c r="AI5" s="29"/>
      <c r="AP5" s="30"/>
      <c r="AQ5" s="2" t="s">
        <v>22</v>
      </c>
      <c r="AR5" s="1" t="n">
        <v>1988</v>
      </c>
      <c r="AS5" s="35" t="n">
        <f aca="false">DATE(VLOOKUP(A1,AQ3:AR7,2,0)+D1,1,1)</f>
        <v>45658</v>
      </c>
    </row>
    <row r="6" customFormat="false" ht="11.25" hidden="false" customHeight="true" outlineLevel="0" collapsed="false">
      <c r="A6" s="36"/>
      <c r="B6" s="36"/>
      <c r="C6" s="37"/>
      <c r="D6" s="37"/>
      <c r="E6" s="38"/>
      <c r="F6" s="38"/>
      <c r="G6" s="34"/>
      <c r="H6" s="34"/>
      <c r="I6" s="34"/>
      <c r="J6" s="27"/>
      <c r="K6" s="27"/>
      <c r="L6" s="27"/>
      <c r="M6" s="27"/>
      <c r="N6" s="27"/>
      <c r="O6" s="27"/>
      <c r="P6" s="27"/>
      <c r="Q6" s="27"/>
      <c r="R6" s="27"/>
      <c r="S6" s="27"/>
      <c r="T6" s="27"/>
      <c r="U6" s="27"/>
      <c r="V6" s="27"/>
      <c r="W6" s="27"/>
      <c r="X6" s="27"/>
      <c r="Y6" s="28"/>
      <c r="Z6" s="39" t="s">
        <v>23</v>
      </c>
      <c r="AA6" s="39"/>
      <c r="AB6" s="40"/>
      <c r="AC6" s="40"/>
      <c r="AD6" s="41" t="s">
        <v>24</v>
      </c>
      <c r="AE6" s="41"/>
      <c r="AF6" s="42"/>
      <c r="AG6" s="42"/>
      <c r="AH6" s="42"/>
      <c r="AI6" s="42"/>
      <c r="AP6" s="30"/>
      <c r="AQ6" s="2" t="s">
        <v>0</v>
      </c>
      <c r="AR6" s="1" t="n">
        <v>2018</v>
      </c>
      <c r="AS6" s="35" t="e">
        <f aca="false">DATE(VLOOKUP(J7,AQ3:AR7,2,0)+K7,M7,O7)</f>
        <v>#N/A</v>
      </c>
    </row>
    <row r="7" customFormat="false" ht="21" hidden="false" customHeight="true" outlineLevel="0" collapsed="false">
      <c r="A7" s="36"/>
      <c r="B7" s="36"/>
      <c r="C7" s="37"/>
      <c r="D7" s="37"/>
      <c r="E7" s="38"/>
      <c r="F7" s="38"/>
      <c r="G7" s="43" t="s">
        <v>25</v>
      </c>
      <c r="H7" s="43"/>
      <c r="I7" s="43"/>
      <c r="J7" s="40"/>
      <c r="K7" s="40"/>
      <c r="L7" s="44" t="s">
        <v>26</v>
      </c>
      <c r="M7" s="40"/>
      <c r="N7" s="44" t="s">
        <v>26</v>
      </c>
      <c r="O7" s="40"/>
      <c r="P7" s="45" t="s">
        <v>24</v>
      </c>
      <c r="Q7" s="45"/>
      <c r="R7" s="45"/>
      <c r="S7" s="42"/>
      <c r="T7" s="42"/>
      <c r="U7" s="42"/>
      <c r="V7" s="42"/>
      <c r="W7" s="42"/>
      <c r="X7" s="42"/>
      <c r="Y7" s="28"/>
      <c r="Z7" s="39"/>
      <c r="AA7" s="39"/>
      <c r="AB7" s="40"/>
      <c r="AC7" s="40"/>
      <c r="AD7" s="41"/>
      <c r="AE7" s="41"/>
      <c r="AF7" s="42"/>
      <c r="AG7" s="42"/>
      <c r="AH7" s="42"/>
      <c r="AI7" s="42"/>
      <c r="AP7" s="46"/>
      <c r="AQ7" s="47" t="s">
        <v>27</v>
      </c>
      <c r="AR7" s="1" t="n">
        <v>0</v>
      </c>
    </row>
    <row r="8" customFormat="false" ht="13.5" hidden="false" customHeight="true" outlineLevel="0" collapsed="false">
      <c r="A8" s="1" t="s">
        <v>28</v>
      </c>
      <c r="AP8" s="1" t="s">
        <v>20</v>
      </c>
      <c r="AQ8" s="2" t="n">
        <v>1</v>
      </c>
      <c r="AR8" s="1" t="n">
        <v>2</v>
      </c>
      <c r="AS8" s="2" t="n">
        <v>3</v>
      </c>
      <c r="AT8" s="1" t="n">
        <v>4</v>
      </c>
      <c r="AU8" s="2" t="n">
        <v>5</v>
      </c>
      <c r="AV8" s="1" t="n">
        <v>6</v>
      </c>
      <c r="AW8" s="2" t="n">
        <v>7</v>
      </c>
      <c r="AX8" s="1" t="n">
        <v>8</v>
      </c>
      <c r="AY8" s="2" t="n">
        <v>9</v>
      </c>
      <c r="AZ8" s="1" t="n">
        <v>10</v>
      </c>
      <c r="BA8" s="2" t="n">
        <v>11</v>
      </c>
      <c r="BB8" s="1" t="n">
        <v>12</v>
      </c>
    </row>
    <row r="9" customFormat="false" ht="15.75" hidden="false" customHeight="true" outlineLevel="0" collapsed="false">
      <c r="A9" s="48" t="s">
        <v>29</v>
      </c>
      <c r="B9" s="48"/>
      <c r="C9" s="48"/>
      <c r="D9" s="48"/>
      <c r="E9" s="48"/>
      <c r="F9" s="48"/>
      <c r="G9" s="48"/>
      <c r="H9" s="48"/>
      <c r="I9" s="48"/>
      <c r="J9" s="48"/>
      <c r="K9" s="48"/>
      <c r="L9" s="48"/>
      <c r="M9" s="48"/>
      <c r="N9" s="48"/>
      <c r="O9" s="48"/>
      <c r="P9" s="48"/>
      <c r="Q9" s="48"/>
      <c r="R9" s="48"/>
      <c r="S9" s="48"/>
      <c r="V9" s="28" t="s">
        <v>30</v>
      </c>
      <c r="W9" s="49" t="s">
        <v>31</v>
      </c>
      <c r="X9" s="10" t="s">
        <v>32</v>
      </c>
      <c r="Y9" s="10"/>
      <c r="Z9" s="10"/>
      <c r="AA9" s="11" t="s">
        <v>33</v>
      </c>
      <c r="AB9" s="50"/>
      <c r="AC9" s="50"/>
      <c r="AD9" s="50"/>
      <c r="AE9" s="50"/>
      <c r="AF9" s="50"/>
      <c r="AG9" s="50"/>
      <c r="AH9" s="50"/>
      <c r="AI9" s="50"/>
      <c r="AP9" s="1" t="s">
        <v>21</v>
      </c>
      <c r="AQ9" s="2" t="n">
        <v>1</v>
      </c>
      <c r="AR9" s="1" t="n">
        <v>2</v>
      </c>
      <c r="AS9" s="2" t="n">
        <v>3</v>
      </c>
      <c r="AT9" s="1" t="n">
        <v>4</v>
      </c>
      <c r="AU9" s="2" t="n">
        <v>5</v>
      </c>
      <c r="AV9" s="1" t="n">
        <v>6</v>
      </c>
      <c r="AW9" s="2" t="n">
        <v>7</v>
      </c>
      <c r="AX9" s="1" t="n">
        <v>8</v>
      </c>
      <c r="AY9" s="2" t="n">
        <v>9</v>
      </c>
      <c r="AZ9" s="1" t="n">
        <v>10</v>
      </c>
      <c r="BA9" s="2" t="n">
        <v>11</v>
      </c>
      <c r="BB9" s="1" t="n">
        <v>12</v>
      </c>
      <c r="BC9" s="2" t="n">
        <v>13</v>
      </c>
      <c r="BD9" s="1" t="n">
        <v>14</v>
      </c>
      <c r="BE9" s="2" t="n">
        <v>15</v>
      </c>
      <c r="BF9" s="1" t="n">
        <v>16</v>
      </c>
      <c r="BG9" s="2" t="n">
        <v>17</v>
      </c>
      <c r="BH9" s="1" t="n">
        <v>18</v>
      </c>
      <c r="BI9" s="2" t="n">
        <v>19</v>
      </c>
      <c r="BJ9" s="1" t="n">
        <v>20</v>
      </c>
      <c r="BK9" s="2" t="n">
        <v>21</v>
      </c>
      <c r="BL9" s="1" t="n">
        <v>22</v>
      </c>
      <c r="BM9" s="2" t="n">
        <v>23</v>
      </c>
      <c r="BN9" s="1" t="n">
        <v>24</v>
      </c>
      <c r="BO9" s="2" t="n">
        <v>25</v>
      </c>
      <c r="BP9" s="1" t="n">
        <v>26</v>
      </c>
      <c r="BQ9" s="2" t="n">
        <v>27</v>
      </c>
      <c r="BR9" s="1" t="n">
        <v>28</v>
      </c>
      <c r="BS9" s="2" t="n">
        <v>29</v>
      </c>
      <c r="BT9" s="1" t="n">
        <v>30</v>
      </c>
      <c r="BU9" s="2" t="n">
        <v>31</v>
      </c>
    </row>
    <row r="10" customFormat="false" ht="15.75" hidden="false" customHeight="true" outlineLevel="0" collapsed="false">
      <c r="A10" s="51" t="str">
        <f aca="false">IF(A9=AU51,"(","")</f>
        <v/>
      </c>
      <c r="B10" s="52"/>
      <c r="C10" s="52"/>
      <c r="D10" s="52"/>
      <c r="E10" s="52"/>
      <c r="F10" s="52"/>
      <c r="G10" s="52"/>
      <c r="H10" s="52"/>
      <c r="I10" s="52"/>
      <c r="J10" s="52"/>
      <c r="K10" s="52"/>
      <c r="L10" s="52"/>
      <c r="M10" s="52"/>
      <c r="N10" s="52"/>
      <c r="O10" s="52"/>
      <c r="P10" s="52"/>
      <c r="Q10" s="52"/>
      <c r="R10" s="52"/>
      <c r="S10" s="53" t="str">
        <f aca="false">IF(A9=AU51,")","")</f>
        <v/>
      </c>
      <c r="V10" s="28"/>
      <c r="W10" s="49"/>
      <c r="X10" s="54" t="s">
        <v>34</v>
      </c>
      <c r="Y10" s="54"/>
      <c r="Z10" s="54"/>
      <c r="AA10" s="55" t="s">
        <v>35</v>
      </c>
      <c r="AB10" s="56"/>
      <c r="AC10" s="56"/>
      <c r="AD10" s="56"/>
      <c r="AE10" s="56"/>
      <c r="AF10" s="56"/>
      <c r="AG10" s="56"/>
      <c r="AH10" s="56"/>
      <c r="AI10" s="56"/>
      <c r="AP10" s="24" t="s">
        <v>36</v>
      </c>
      <c r="AQ10" s="57" t="n">
        <v>0</v>
      </c>
      <c r="AR10" s="58" t="n">
        <v>0</v>
      </c>
      <c r="AS10" s="1" t="s">
        <v>37</v>
      </c>
    </row>
    <row r="11" customFormat="false" ht="15.75" hidden="false" customHeight="true" outlineLevel="0" collapsed="false">
      <c r="A11" s="1" t="s">
        <v>38</v>
      </c>
      <c r="V11" s="28"/>
      <c r="W11" s="54" t="s">
        <v>39</v>
      </c>
      <c r="X11" s="54"/>
      <c r="Y11" s="54"/>
      <c r="Z11" s="54"/>
      <c r="AA11" s="55" t="s">
        <v>40</v>
      </c>
      <c r="AB11" s="56"/>
      <c r="AC11" s="56"/>
      <c r="AD11" s="56"/>
      <c r="AE11" s="56"/>
      <c r="AF11" s="56"/>
      <c r="AG11" s="56"/>
      <c r="AH11" s="56"/>
      <c r="AI11" s="56"/>
      <c r="AP11" s="30"/>
      <c r="AQ11" s="2" t="n">
        <v>550001</v>
      </c>
      <c r="AR11" s="59" t="n">
        <f aca="false">AB14-550000</f>
        <v>-550000</v>
      </c>
      <c r="AS11" s="60" t="n">
        <f aca="false">VLOOKUP(AB14,AQ10:AR17,2)</f>
        <v>0</v>
      </c>
    </row>
    <row r="12" customFormat="false" ht="15.75" hidden="false" customHeight="true" outlineLevel="0" collapsed="false">
      <c r="A12" s="61" t="s">
        <v>41</v>
      </c>
      <c r="B12" s="61"/>
      <c r="C12" s="61"/>
      <c r="D12" s="8" t="s">
        <v>42</v>
      </c>
      <c r="E12" s="8"/>
      <c r="F12" s="8"/>
      <c r="G12" s="8"/>
      <c r="H12" s="8"/>
      <c r="I12" s="8"/>
      <c r="J12" s="8"/>
      <c r="K12" s="8"/>
      <c r="L12" s="62" t="s">
        <v>43</v>
      </c>
      <c r="M12" s="62"/>
      <c r="N12" s="62"/>
      <c r="O12" s="62"/>
      <c r="P12" s="62"/>
      <c r="Q12" s="62"/>
      <c r="R12" s="62"/>
      <c r="S12" s="62"/>
      <c r="V12" s="28"/>
      <c r="W12" s="54" t="s">
        <v>44</v>
      </c>
      <c r="X12" s="54"/>
      <c r="Y12" s="54"/>
      <c r="Z12" s="54"/>
      <c r="AA12" s="55" t="s">
        <v>45</v>
      </c>
      <c r="AB12" s="56"/>
      <c r="AC12" s="56"/>
      <c r="AD12" s="56"/>
      <c r="AE12" s="56"/>
      <c r="AF12" s="56"/>
      <c r="AG12" s="56"/>
      <c r="AH12" s="56"/>
      <c r="AI12" s="56"/>
      <c r="AP12" s="30"/>
      <c r="AQ12" s="2" t="n">
        <v>1619001</v>
      </c>
      <c r="AR12" s="1" t="n">
        <v>1069000</v>
      </c>
      <c r="AS12" s="58" t="s">
        <v>46</v>
      </c>
    </row>
    <row r="13" customFormat="false" ht="15.75" hidden="false" customHeight="true" outlineLevel="0" collapsed="false">
      <c r="A13" s="61"/>
      <c r="B13" s="61"/>
      <c r="C13" s="61"/>
      <c r="D13" s="63"/>
      <c r="E13" s="63"/>
      <c r="F13" s="63"/>
      <c r="G13" s="63"/>
      <c r="H13" s="63"/>
      <c r="I13" s="63"/>
      <c r="J13" s="63"/>
      <c r="K13" s="63"/>
      <c r="L13" s="56"/>
      <c r="M13" s="56"/>
      <c r="N13" s="56"/>
      <c r="O13" s="56"/>
      <c r="P13" s="56"/>
      <c r="Q13" s="56"/>
      <c r="R13" s="56"/>
      <c r="S13" s="56"/>
      <c r="V13" s="28"/>
      <c r="W13" s="54" t="s">
        <v>47</v>
      </c>
      <c r="X13" s="54"/>
      <c r="Y13" s="54"/>
      <c r="Z13" s="54"/>
      <c r="AA13" s="55" t="s">
        <v>48</v>
      </c>
      <c r="AB13" s="56"/>
      <c r="AC13" s="56"/>
      <c r="AD13" s="56"/>
      <c r="AE13" s="56"/>
      <c r="AF13" s="56"/>
      <c r="AG13" s="56"/>
      <c r="AH13" s="56"/>
      <c r="AI13" s="56"/>
      <c r="AQ13" s="2" t="n">
        <v>1620000</v>
      </c>
      <c r="AR13" s="1" t="n">
        <f aca="false">ROUNDDOWN(AB14/4,-3)*2.4+100000</f>
        <v>100000</v>
      </c>
      <c r="AS13" s="1" t="s">
        <v>49</v>
      </c>
    </row>
    <row r="14" customFormat="false" ht="15.75" hidden="false" customHeight="true" outlineLevel="0" collapsed="false">
      <c r="A14" s="61"/>
      <c r="B14" s="61"/>
      <c r="C14" s="61"/>
      <c r="D14" s="63"/>
      <c r="E14" s="63"/>
      <c r="F14" s="63"/>
      <c r="G14" s="63"/>
      <c r="H14" s="63"/>
      <c r="I14" s="63"/>
      <c r="J14" s="63"/>
      <c r="K14" s="63"/>
      <c r="L14" s="56"/>
      <c r="M14" s="56"/>
      <c r="N14" s="56"/>
      <c r="O14" s="56"/>
      <c r="P14" s="56"/>
      <c r="Q14" s="56"/>
      <c r="R14" s="56"/>
      <c r="S14" s="56"/>
      <c r="V14" s="28"/>
      <c r="W14" s="54" t="s">
        <v>36</v>
      </c>
      <c r="X14" s="54"/>
      <c r="Y14" s="54"/>
      <c r="Z14" s="54"/>
      <c r="AA14" s="55" t="s">
        <v>50</v>
      </c>
      <c r="AB14" s="56"/>
      <c r="AC14" s="56"/>
      <c r="AD14" s="56"/>
      <c r="AE14" s="56"/>
      <c r="AF14" s="56"/>
      <c r="AG14" s="56"/>
      <c r="AH14" s="56"/>
      <c r="AI14" s="56"/>
      <c r="AQ14" s="2" t="n">
        <v>1800001</v>
      </c>
      <c r="AR14" s="1" t="n">
        <f aca="false">ROUNDDOWN(AB14/4,-3)*2.8-80000</f>
        <v>-80000</v>
      </c>
      <c r="AS14" s="58" t="n">
        <f aca="false">IF(AB14&lt;8500000,0,(MIN(10000000,AB14)-8500000)*10%)</f>
        <v>0</v>
      </c>
    </row>
    <row r="15" customFormat="false" ht="15.75" hidden="false" customHeight="true" outlineLevel="0" collapsed="false">
      <c r="A15" s="61"/>
      <c r="B15" s="61"/>
      <c r="C15" s="61"/>
      <c r="D15" s="63"/>
      <c r="E15" s="63"/>
      <c r="F15" s="63"/>
      <c r="G15" s="63"/>
      <c r="H15" s="63"/>
      <c r="I15" s="63"/>
      <c r="J15" s="63"/>
      <c r="K15" s="63"/>
      <c r="L15" s="56"/>
      <c r="M15" s="56"/>
      <c r="N15" s="56"/>
      <c r="O15" s="56"/>
      <c r="P15" s="56"/>
      <c r="Q15" s="56"/>
      <c r="R15" s="56"/>
      <c r="S15" s="56"/>
      <c r="V15" s="28"/>
      <c r="W15" s="64" t="s">
        <v>51</v>
      </c>
      <c r="X15" s="54" t="s">
        <v>52</v>
      </c>
      <c r="Y15" s="54"/>
      <c r="Z15" s="54"/>
      <c r="AA15" s="55" t="s">
        <v>53</v>
      </c>
      <c r="AB15" s="56"/>
      <c r="AC15" s="56"/>
      <c r="AD15" s="56"/>
      <c r="AE15" s="56"/>
      <c r="AF15" s="56"/>
      <c r="AG15" s="56"/>
      <c r="AH15" s="56"/>
      <c r="AI15" s="56"/>
      <c r="AQ15" s="2" t="n">
        <v>3600001</v>
      </c>
      <c r="AR15" s="1" t="n">
        <f aca="false">ROUNDDOWN(AB14/4,-3)*3.2-440000</f>
        <v>-440000</v>
      </c>
      <c r="AS15" s="58" t="s">
        <v>54</v>
      </c>
    </row>
    <row r="16" customFormat="false" ht="15.75" hidden="false" customHeight="true" outlineLevel="0" collapsed="false">
      <c r="A16" s="61"/>
      <c r="B16" s="61"/>
      <c r="C16" s="61"/>
      <c r="D16" s="65" t="s">
        <v>55</v>
      </c>
      <c r="E16" s="65"/>
      <c r="F16" s="65"/>
      <c r="G16" s="65"/>
      <c r="H16" s="65"/>
      <c r="I16" s="65"/>
      <c r="J16" s="65"/>
      <c r="K16" s="65"/>
      <c r="L16" s="66" t="n">
        <f aca="false">SUM(L13:S15)</f>
        <v>0</v>
      </c>
      <c r="M16" s="66"/>
      <c r="N16" s="66"/>
      <c r="O16" s="66"/>
      <c r="P16" s="66"/>
      <c r="Q16" s="66"/>
      <c r="R16" s="66"/>
      <c r="S16" s="66"/>
      <c r="V16" s="28"/>
      <c r="W16" s="64"/>
      <c r="X16" s="54" t="s">
        <v>56</v>
      </c>
      <c r="Y16" s="54"/>
      <c r="Z16" s="54"/>
      <c r="AA16" s="55" t="s">
        <v>57</v>
      </c>
      <c r="AB16" s="56"/>
      <c r="AC16" s="56"/>
      <c r="AD16" s="56"/>
      <c r="AE16" s="56"/>
      <c r="AF16" s="56"/>
      <c r="AG16" s="56"/>
      <c r="AH16" s="56"/>
      <c r="AI16" s="56"/>
      <c r="AQ16" s="2" t="n">
        <v>6660001</v>
      </c>
      <c r="AR16" s="1" t="n">
        <f aca="false">AB14*0.9-1100000</f>
        <v>-1100000</v>
      </c>
      <c r="AS16" s="58" t="n">
        <f aca="false">IF(AND(AS11&gt;0,AB27&gt;0,AS11+AB27&gt;100000),MIN(AS11+AB27-100000,100000),0)</f>
        <v>0</v>
      </c>
    </row>
    <row r="17" customFormat="false" ht="15.75" hidden="false" customHeight="true" outlineLevel="0" collapsed="false">
      <c r="A17" s="67" t="s">
        <v>58</v>
      </c>
      <c r="B17" s="67"/>
      <c r="C17" s="67"/>
      <c r="D17" s="68" t="s">
        <v>59</v>
      </c>
      <c r="E17" s="68"/>
      <c r="F17" s="68"/>
      <c r="G17" s="68"/>
      <c r="H17" s="68"/>
      <c r="I17" s="68"/>
      <c r="J17" s="68"/>
      <c r="K17" s="68"/>
      <c r="L17" s="69" t="s">
        <v>60</v>
      </c>
      <c r="M17" s="69"/>
      <c r="N17" s="69"/>
      <c r="O17" s="69"/>
      <c r="P17" s="69"/>
      <c r="Q17" s="69"/>
      <c r="R17" s="69"/>
      <c r="S17" s="69"/>
      <c r="V17" s="28"/>
      <c r="W17" s="64"/>
      <c r="X17" s="54" t="s">
        <v>61</v>
      </c>
      <c r="Y17" s="54"/>
      <c r="Z17" s="54"/>
      <c r="AA17" s="55" t="s">
        <v>62</v>
      </c>
      <c r="AB17" s="56"/>
      <c r="AC17" s="56"/>
      <c r="AD17" s="56"/>
      <c r="AE17" s="56"/>
      <c r="AF17" s="56"/>
      <c r="AG17" s="56"/>
      <c r="AH17" s="56"/>
      <c r="AI17" s="56"/>
      <c r="AP17" s="70"/>
      <c r="AQ17" s="47" t="n">
        <v>8500001</v>
      </c>
      <c r="AR17" s="71" t="n">
        <f aca="false">+AB14-1950000</f>
        <v>-1950000</v>
      </c>
      <c r="AS17" s="58"/>
    </row>
    <row r="18" customFormat="false" ht="15.75" hidden="false" customHeight="true" outlineLevel="0" collapsed="false">
      <c r="A18" s="67"/>
      <c r="B18" s="67"/>
      <c r="C18" s="67"/>
      <c r="D18" s="72"/>
      <c r="E18" s="72"/>
      <c r="F18" s="72"/>
      <c r="G18" s="72"/>
      <c r="H18" s="72"/>
      <c r="I18" s="72"/>
      <c r="J18" s="72"/>
      <c r="K18" s="72"/>
      <c r="L18" s="56"/>
      <c r="M18" s="56"/>
      <c r="N18" s="56"/>
      <c r="O18" s="56"/>
      <c r="P18" s="56"/>
      <c r="Q18" s="56"/>
      <c r="R18" s="56"/>
      <c r="S18" s="56"/>
      <c r="V18" s="28"/>
      <c r="W18" s="64" t="s">
        <v>63</v>
      </c>
      <c r="X18" s="54" t="s">
        <v>64</v>
      </c>
      <c r="Y18" s="54"/>
      <c r="Z18" s="54"/>
      <c r="AA18" s="55" t="s">
        <v>65</v>
      </c>
      <c r="AB18" s="73" t="n">
        <f aca="false">F75</f>
        <v>0</v>
      </c>
      <c r="AC18" s="73"/>
      <c r="AD18" s="73"/>
      <c r="AE18" s="73"/>
      <c r="AF18" s="73"/>
      <c r="AG18" s="73"/>
      <c r="AH18" s="73"/>
      <c r="AI18" s="73"/>
    </row>
    <row r="19" customFormat="false" ht="15.75" hidden="false" customHeight="true" outlineLevel="0" collapsed="false">
      <c r="A19" s="67"/>
      <c r="B19" s="67"/>
      <c r="C19" s="67"/>
      <c r="D19" s="32" t="s">
        <v>66</v>
      </c>
      <c r="E19" s="32"/>
      <c r="F19" s="32"/>
      <c r="G19" s="32"/>
      <c r="H19" s="32"/>
      <c r="I19" s="32"/>
      <c r="J19" s="32"/>
      <c r="K19" s="32"/>
      <c r="L19" s="33" t="s">
        <v>67</v>
      </c>
      <c r="M19" s="33"/>
      <c r="N19" s="33"/>
      <c r="O19" s="33"/>
      <c r="P19" s="33"/>
      <c r="Q19" s="33"/>
      <c r="R19" s="33"/>
      <c r="S19" s="33"/>
      <c r="V19" s="28"/>
      <c r="W19" s="64"/>
      <c r="X19" s="54" t="s">
        <v>68</v>
      </c>
      <c r="Y19" s="54"/>
      <c r="Z19" s="54"/>
      <c r="AA19" s="55" t="s">
        <v>69</v>
      </c>
      <c r="AB19" s="73" t="n">
        <f aca="false">F76</f>
        <v>0</v>
      </c>
      <c r="AC19" s="73"/>
      <c r="AD19" s="73"/>
      <c r="AE19" s="73"/>
      <c r="AF19" s="73"/>
      <c r="AG19" s="73"/>
      <c r="AH19" s="73"/>
      <c r="AI19" s="73"/>
    </row>
    <row r="20" customFormat="false" ht="15.75" hidden="false" customHeight="true" outlineLevel="0" collapsed="false">
      <c r="A20" s="67"/>
      <c r="B20" s="67"/>
      <c r="C20" s="67"/>
      <c r="D20" s="72"/>
      <c r="E20" s="72"/>
      <c r="F20" s="72"/>
      <c r="G20" s="72"/>
      <c r="H20" s="72"/>
      <c r="I20" s="72"/>
      <c r="J20" s="72"/>
      <c r="K20" s="72"/>
      <c r="L20" s="56"/>
      <c r="M20" s="56"/>
      <c r="N20" s="56"/>
      <c r="O20" s="56"/>
      <c r="P20" s="56"/>
      <c r="Q20" s="56"/>
      <c r="R20" s="56"/>
      <c r="S20" s="56"/>
      <c r="V20" s="28"/>
      <c r="W20" s="45" t="s">
        <v>70</v>
      </c>
      <c r="X20" s="45"/>
      <c r="Y20" s="45"/>
      <c r="Z20" s="45"/>
      <c r="AA20" s="74" t="s">
        <v>71</v>
      </c>
      <c r="AB20" s="66" t="n">
        <f aca="false">F77</f>
        <v>0</v>
      </c>
      <c r="AC20" s="66"/>
      <c r="AD20" s="66"/>
      <c r="AE20" s="66"/>
      <c r="AF20" s="66"/>
      <c r="AG20" s="66"/>
      <c r="AH20" s="66"/>
      <c r="AI20" s="66"/>
    </row>
    <row r="21" customFormat="false" ht="15.75" hidden="false" customHeight="true" outlineLevel="0" collapsed="false">
      <c r="A21" s="67"/>
      <c r="B21" s="67"/>
      <c r="C21" s="67"/>
      <c r="D21" s="32" t="s">
        <v>72</v>
      </c>
      <c r="E21" s="32"/>
      <c r="F21" s="32"/>
      <c r="G21" s="32"/>
      <c r="H21" s="32"/>
      <c r="I21" s="32"/>
      <c r="J21" s="32"/>
      <c r="K21" s="32"/>
      <c r="L21" s="75"/>
      <c r="M21" s="75"/>
      <c r="N21" s="75"/>
      <c r="O21" s="75"/>
      <c r="P21" s="75"/>
      <c r="Q21" s="75"/>
      <c r="R21" s="75"/>
      <c r="S21" s="75"/>
      <c r="V21" s="76" t="s">
        <v>73</v>
      </c>
      <c r="W21" s="77" t="s">
        <v>31</v>
      </c>
      <c r="X21" s="78" t="s">
        <v>32</v>
      </c>
      <c r="Y21" s="78"/>
      <c r="Z21" s="78"/>
      <c r="AA21" s="79" t="s">
        <v>74</v>
      </c>
      <c r="AB21" s="80"/>
      <c r="AC21" s="80"/>
      <c r="AD21" s="80"/>
      <c r="AE21" s="80"/>
      <c r="AF21" s="80"/>
      <c r="AG21" s="80"/>
      <c r="AH21" s="80"/>
      <c r="AI21" s="80"/>
      <c r="AO21" s="81"/>
    </row>
    <row r="22" customFormat="false" ht="15.75" hidden="false" customHeight="true" outlineLevel="0" collapsed="false">
      <c r="A22" s="67"/>
      <c r="B22" s="67"/>
      <c r="C22" s="67"/>
      <c r="D22" s="82"/>
      <c r="E22" s="82"/>
      <c r="F22" s="82"/>
      <c r="G22" s="82"/>
      <c r="H22" s="82"/>
      <c r="I22" s="82"/>
      <c r="J22" s="82"/>
      <c r="K22" s="82"/>
      <c r="L22" s="75"/>
      <c r="M22" s="75"/>
      <c r="N22" s="75"/>
      <c r="O22" s="75"/>
      <c r="P22" s="75"/>
      <c r="Q22" s="75"/>
      <c r="R22" s="75"/>
      <c r="S22" s="75"/>
      <c r="V22" s="76"/>
      <c r="W22" s="77"/>
      <c r="X22" s="54" t="s">
        <v>34</v>
      </c>
      <c r="Y22" s="54"/>
      <c r="Z22" s="54"/>
      <c r="AA22" s="55" t="s">
        <v>75</v>
      </c>
      <c r="AB22" s="56"/>
      <c r="AC22" s="56"/>
      <c r="AD22" s="56"/>
      <c r="AE22" s="56"/>
      <c r="AF22" s="56"/>
      <c r="AG22" s="56"/>
      <c r="AH22" s="56"/>
      <c r="AI22" s="56"/>
      <c r="AP22" s="83" t="s">
        <v>76</v>
      </c>
      <c r="AQ22" s="84"/>
      <c r="AR22" s="81" t="s">
        <v>77</v>
      </c>
      <c r="AS22" s="81" t="s">
        <v>78</v>
      </c>
      <c r="AT22" s="81" t="s">
        <v>79</v>
      </c>
      <c r="AU22" s="81" t="s">
        <v>80</v>
      </c>
      <c r="AV22" s="81" t="s">
        <v>81</v>
      </c>
      <c r="AW22" s="81"/>
    </row>
    <row r="23" customFormat="false" ht="15.75" hidden="false" customHeight="true" outlineLevel="0" collapsed="false">
      <c r="A23" s="85" t="s">
        <v>82</v>
      </c>
      <c r="B23" s="85"/>
      <c r="C23" s="85"/>
      <c r="D23" s="12" t="s">
        <v>83</v>
      </c>
      <c r="E23" s="12"/>
      <c r="F23" s="12"/>
      <c r="G23" s="12"/>
      <c r="H23" s="12"/>
      <c r="I23" s="12"/>
      <c r="J23" s="12"/>
      <c r="K23" s="12"/>
      <c r="L23" s="62" t="s">
        <v>84</v>
      </c>
      <c r="M23" s="62"/>
      <c r="N23" s="62"/>
      <c r="O23" s="62"/>
      <c r="P23" s="62"/>
      <c r="Q23" s="62"/>
      <c r="R23" s="62"/>
      <c r="S23" s="62"/>
      <c r="V23" s="76"/>
      <c r="W23" s="54" t="s">
        <v>39</v>
      </c>
      <c r="X23" s="54"/>
      <c r="Y23" s="54"/>
      <c r="Z23" s="54"/>
      <c r="AA23" s="55" t="s">
        <v>85</v>
      </c>
      <c r="AB23" s="56"/>
      <c r="AC23" s="56"/>
      <c r="AD23" s="56"/>
      <c r="AE23" s="56"/>
      <c r="AF23" s="56"/>
      <c r="AG23" s="56"/>
      <c r="AH23" s="56"/>
      <c r="AI23" s="56"/>
      <c r="AP23" s="24" t="s">
        <v>86</v>
      </c>
      <c r="AQ23" s="2" t="s">
        <v>87</v>
      </c>
      <c r="AT23" s="2" t="s">
        <v>88</v>
      </c>
      <c r="AW23" s="2" t="s">
        <v>89</v>
      </c>
      <c r="AZ23" s="2" t="s">
        <v>90</v>
      </c>
      <c r="BC23" s="2" t="s">
        <v>91</v>
      </c>
      <c r="BG23" s="1" t="s">
        <v>92</v>
      </c>
      <c r="BH23" s="1" t="n">
        <f aca="false">MIN(25000,D24/2)</f>
        <v>0</v>
      </c>
    </row>
    <row r="24" customFormat="false" ht="15.75" hidden="false" customHeight="true" outlineLevel="0" collapsed="false">
      <c r="A24" s="85"/>
      <c r="B24" s="85"/>
      <c r="C24" s="85"/>
      <c r="D24" s="86"/>
      <c r="E24" s="86"/>
      <c r="F24" s="86"/>
      <c r="G24" s="86"/>
      <c r="H24" s="86"/>
      <c r="I24" s="86"/>
      <c r="J24" s="86"/>
      <c r="K24" s="86"/>
      <c r="L24" s="87"/>
      <c r="M24" s="87"/>
      <c r="N24" s="87"/>
      <c r="O24" s="87"/>
      <c r="P24" s="87"/>
      <c r="Q24" s="87"/>
      <c r="R24" s="87"/>
      <c r="S24" s="87"/>
      <c r="T24" s="88"/>
      <c r="V24" s="76"/>
      <c r="W24" s="54" t="s">
        <v>44</v>
      </c>
      <c r="X24" s="54"/>
      <c r="Y24" s="54"/>
      <c r="Z24" s="54"/>
      <c r="AA24" s="55" t="s">
        <v>93</v>
      </c>
      <c r="AB24" s="56"/>
      <c r="AC24" s="56"/>
      <c r="AD24" s="56"/>
      <c r="AE24" s="56"/>
      <c r="AF24" s="56"/>
      <c r="AG24" s="56"/>
      <c r="AH24" s="56"/>
      <c r="AI24" s="56"/>
      <c r="AP24" s="89"/>
      <c r="AQ24" s="2" t="n">
        <v>0</v>
      </c>
      <c r="AR24" s="1" t="n">
        <f aca="false">D18</f>
        <v>0</v>
      </c>
      <c r="AT24" s="2" t="n">
        <v>0</v>
      </c>
      <c r="AU24" s="90" t="n">
        <f aca="false">D20</f>
        <v>0</v>
      </c>
      <c r="AV24" s="90"/>
      <c r="AW24" s="2" t="n">
        <v>0</v>
      </c>
      <c r="AX24" s="90" t="n">
        <f aca="false">D22</f>
        <v>0</v>
      </c>
      <c r="AZ24" s="2" t="n">
        <v>0</v>
      </c>
      <c r="BA24" s="59" t="n">
        <f aca="false">L18</f>
        <v>0</v>
      </c>
      <c r="BC24" s="2" t="n">
        <v>0</v>
      </c>
      <c r="BD24" s="90" t="n">
        <f aca="false">L20</f>
        <v>0</v>
      </c>
      <c r="BG24" s="2" t="s">
        <v>94</v>
      </c>
    </row>
    <row r="25" customFormat="false" ht="15.75" hidden="false" customHeight="true" outlineLevel="0" collapsed="false">
      <c r="A25" s="67" t="s">
        <v>95</v>
      </c>
      <c r="B25" s="67"/>
      <c r="C25" s="67"/>
      <c r="D25" s="68" t="s">
        <v>96</v>
      </c>
      <c r="E25" s="68"/>
      <c r="F25" s="68"/>
      <c r="G25" s="68"/>
      <c r="H25" s="91" t="s">
        <v>97</v>
      </c>
      <c r="I25" s="91"/>
      <c r="J25" s="91"/>
      <c r="K25" s="78" t="s">
        <v>98</v>
      </c>
      <c r="L25" s="78"/>
      <c r="M25" s="78"/>
      <c r="N25" s="78"/>
      <c r="O25" s="78"/>
      <c r="P25" s="92" t="s">
        <v>99</v>
      </c>
      <c r="Q25" s="92"/>
      <c r="R25" s="92"/>
      <c r="S25" s="92"/>
      <c r="V25" s="76"/>
      <c r="W25" s="54" t="s">
        <v>47</v>
      </c>
      <c r="X25" s="54"/>
      <c r="Y25" s="54"/>
      <c r="Z25" s="54"/>
      <c r="AA25" s="55" t="s">
        <v>100</v>
      </c>
      <c r="AB25" s="56"/>
      <c r="AC25" s="56"/>
      <c r="AD25" s="56"/>
      <c r="AE25" s="56"/>
      <c r="AF25" s="56"/>
      <c r="AG25" s="56"/>
      <c r="AH25" s="56"/>
      <c r="AI25" s="56"/>
      <c r="AP25" s="89"/>
      <c r="AQ25" s="2" t="n">
        <v>12001</v>
      </c>
      <c r="AR25" s="1" t="n">
        <f aca="false">+D18*0.5+6000</f>
        <v>6000</v>
      </c>
      <c r="AT25" s="2" t="n">
        <v>12001</v>
      </c>
      <c r="AU25" s="1" t="n">
        <f aca="false">+D20*0.5+6000</f>
        <v>6000</v>
      </c>
      <c r="AW25" s="2" t="n">
        <v>12001</v>
      </c>
      <c r="AX25" s="1" t="n">
        <f aca="false">+G22*0.5+6000</f>
        <v>6000</v>
      </c>
      <c r="AZ25" s="2" t="n">
        <v>12001</v>
      </c>
      <c r="BA25" s="1" t="n">
        <f aca="false">+L18*0.5+6000</f>
        <v>6000</v>
      </c>
      <c r="BC25" s="2" t="n">
        <v>12001</v>
      </c>
      <c r="BD25" s="1" t="n">
        <f aca="false">+L20*0.5+6000</f>
        <v>6000</v>
      </c>
      <c r="BG25" s="2" t="n">
        <v>0</v>
      </c>
      <c r="BH25" s="90" t="n">
        <f aca="false">L24</f>
        <v>0</v>
      </c>
    </row>
    <row r="26" customFormat="false" ht="15.75" hidden="false" customHeight="true" outlineLevel="0" collapsed="false">
      <c r="A26" s="67"/>
      <c r="B26" s="67"/>
      <c r="C26" s="67"/>
      <c r="D26" s="93" t="s">
        <v>101</v>
      </c>
      <c r="E26" s="93"/>
      <c r="F26" s="93"/>
      <c r="G26" s="93"/>
      <c r="H26" s="94" t="s">
        <v>102</v>
      </c>
      <c r="I26" s="94"/>
      <c r="J26" s="95"/>
      <c r="K26" s="22" t="s">
        <v>103</v>
      </c>
      <c r="L26" s="96"/>
      <c r="M26" s="96"/>
      <c r="N26" s="96"/>
      <c r="O26" s="96"/>
      <c r="P26" s="97"/>
      <c r="Q26" s="98"/>
      <c r="R26" s="99" t="s">
        <v>101</v>
      </c>
      <c r="S26" s="99"/>
      <c r="V26" s="76"/>
      <c r="W26" s="54" t="s">
        <v>36</v>
      </c>
      <c r="X26" s="54"/>
      <c r="Y26" s="54"/>
      <c r="Z26" s="54"/>
      <c r="AA26" s="55" t="s">
        <v>104</v>
      </c>
      <c r="AB26" s="100" t="n">
        <f aca="false">AS11-(AS14+AS16)</f>
        <v>0</v>
      </c>
      <c r="AC26" s="100"/>
      <c r="AD26" s="100"/>
      <c r="AE26" s="100"/>
      <c r="AF26" s="100"/>
      <c r="AG26" s="100"/>
      <c r="AH26" s="100"/>
      <c r="AI26" s="100"/>
      <c r="AP26" s="89"/>
      <c r="AQ26" s="2" t="n">
        <v>32001</v>
      </c>
      <c r="AR26" s="1" t="n">
        <f aca="false">+D18*0.25+14000</f>
        <v>14000</v>
      </c>
      <c r="AT26" s="2" t="n">
        <v>32001</v>
      </c>
      <c r="AU26" s="1" t="n">
        <f aca="false">+D20*0.25+14000</f>
        <v>14000</v>
      </c>
      <c r="AW26" s="2" t="n">
        <v>32001</v>
      </c>
      <c r="AX26" s="1" t="n">
        <f aca="false">+G22*0.25+14000</f>
        <v>14000</v>
      </c>
      <c r="AZ26" s="2" t="n">
        <v>32001</v>
      </c>
      <c r="BA26" s="1" t="n">
        <f aca="false">+L18*0.25+14000</f>
        <v>14000</v>
      </c>
      <c r="BC26" s="2" t="n">
        <v>32001</v>
      </c>
      <c r="BD26" s="1" t="n">
        <f aca="false">+L20*0.25+14000</f>
        <v>14000</v>
      </c>
      <c r="BG26" s="2" t="n">
        <v>5001</v>
      </c>
      <c r="BH26" s="1" t="n">
        <f aca="false">+L24*0.5+2500</f>
        <v>2500</v>
      </c>
    </row>
    <row r="27" customFormat="false" ht="15.75" hidden="false" customHeight="true" outlineLevel="0" collapsed="false">
      <c r="A27" s="101" t="s">
        <v>105</v>
      </c>
      <c r="B27" s="101"/>
      <c r="C27" s="101"/>
      <c r="D27" s="102" t="s">
        <v>15</v>
      </c>
      <c r="E27" s="102"/>
      <c r="F27" s="103"/>
      <c r="G27" s="103"/>
      <c r="H27" s="103"/>
      <c r="I27" s="103"/>
      <c r="J27" s="103"/>
      <c r="K27" s="103"/>
      <c r="L27" s="103"/>
      <c r="M27" s="10" t="s">
        <v>25</v>
      </c>
      <c r="N27" s="10"/>
      <c r="O27" s="10"/>
      <c r="P27" s="104" t="s">
        <v>99</v>
      </c>
      <c r="Q27" s="104"/>
      <c r="R27" s="104"/>
      <c r="S27" s="104"/>
      <c r="V27" s="76"/>
      <c r="W27" s="64" t="s">
        <v>51</v>
      </c>
      <c r="X27" s="54" t="s">
        <v>52</v>
      </c>
      <c r="Y27" s="54"/>
      <c r="Z27" s="54"/>
      <c r="AA27" s="55" t="s">
        <v>106</v>
      </c>
      <c r="AB27" s="56"/>
      <c r="AC27" s="56"/>
      <c r="AD27" s="56"/>
      <c r="AE27" s="56"/>
      <c r="AF27" s="56"/>
      <c r="AG27" s="56"/>
      <c r="AH27" s="56"/>
      <c r="AI27" s="56"/>
      <c r="AP27" s="89"/>
      <c r="AQ27" s="2" t="n">
        <v>56001</v>
      </c>
      <c r="AR27" s="1" t="n">
        <v>28000</v>
      </c>
      <c r="AT27" s="2" t="n">
        <v>56001</v>
      </c>
      <c r="AU27" s="1" t="n">
        <v>28000</v>
      </c>
      <c r="AW27" s="2" t="n">
        <v>56001</v>
      </c>
      <c r="AX27" s="1" t="n">
        <v>28000</v>
      </c>
      <c r="AZ27" s="2" t="n">
        <v>56001</v>
      </c>
      <c r="BA27" s="1" t="n">
        <v>35000</v>
      </c>
      <c r="BC27" s="2" t="n">
        <v>56001</v>
      </c>
      <c r="BD27" s="1" t="n">
        <v>35000</v>
      </c>
      <c r="BG27" s="2" t="n">
        <v>15001</v>
      </c>
      <c r="BH27" s="1" t="n">
        <v>10000</v>
      </c>
    </row>
    <row r="28" customFormat="false" ht="15.75" hidden="false" customHeight="true" outlineLevel="0" collapsed="false">
      <c r="A28" s="101"/>
      <c r="B28" s="101"/>
      <c r="C28" s="101"/>
      <c r="D28" s="105" t="s">
        <v>107</v>
      </c>
      <c r="E28" s="105"/>
      <c r="F28" s="106"/>
      <c r="G28" s="106"/>
      <c r="H28" s="106"/>
      <c r="I28" s="106"/>
      <c r="J28" s="106"/>
      <c r="K28" s="106"/>
      <c r="L28" s="106"/>
      <c r="M28" s="107"/>
      <c r="N28" s="107"/>
      <c r="O28" s="107"/>
      <c r="P28" s="97"/>
      <c r="Q28" s="98"/>
      <c r="R28" s="99" t="s">
        <v>101</v>
      </c>
      <c r="S28" s="99"/>
      <c r="V28" s="76"/>
      <c r="W28" s="64"/>
      <c r="X28" s="54" t="s">
        <v>56</v>
      </c>
      <c r="Y28" s="54"/>
      <c r="Z28" s="54"/>
      <c r="AA28" s="55" t="s">
        <v>108</v>
      </c>
      <c r="AB28" s="56"/>
      <c r="AC28" s="56"/>
      <c r="AD28" s="56"/>
      <c r="AE28" s="56"/>
      <c r="AF28" s="56"/>
      <c r="AG28" s="56"/>
      <c r="AH28" s="56"/>
      <c r="AI28" s="56"/>
      <c r="AP28" s="89"/>
      <c r="AQ28" s="2" t="s">
        <v>109</v>
      </c>
      <c r="AR28" s="1" t="n">
        <f aca="false">ROUNDUP(VLOOKUP(D18,AQ24:AR27,2),0)</f>
        <v>0</v>
      </c>
      <c r="AT28" s="2" t="s">
        <v>109</v>
      </c>
      <c r="AU28" s="1" t="n">
        <f aca="false">ROUNDUP(VLOOKUP(D20,AT24:AU27,2),0)</f>
        <v>0</v>
      </c>
      <c r="AW28" s="2" t="s">
        <v>109</v>
      </c>
      <c r="AX28" s="1" t="n">
        <f aca="false">ROUNDUP(VLOOKUP(D22,AW24:AX27,2),0)</f>
        <v>0</v>
      </c>
      <c r="AZ28" s="2" t="s">
        <v>109</v>
      </c>
      <c r="BA28" s="1" t="n">
        <f aca="false">ROUNDUP(VLOOKUP(L18,AZ24:BA27,2),0)</f>
        <v>0</v>
      </c>
      <c r="BC28" s="2" t="s">
        <v>109</v>
      </c>
      <c r="BD28" s="1" t="n">
        <f aca="false">ROUNDUP(VLOOKUP(L20,BC24:BD27,2),0)</f>
        <v>0</v>
      </c>
      <c r="BG28" s="2" t="s">
        <v>109</v>
      </c>
      <c r="BH28" s="1" t="n">
        <f aca="false">ROUNDUP(VLOOKUP(L24,BG25:BH27,2),0)</f>
        <v>0</v>
      </c>
    </row>
    <row r="29" customFormat="false" ht="15.75" hidden="false" customHeight="true" outlineLevel="0" collapsed="false">
      <c r="A29" s="101"/>
      <c r="B29" s="101"/>
      <c r="C29" s="101"/>
      <c r="D29" s="105"/>
      <c r="E29" s="105"/>
      <c r="F29" s="106"/>
      <c r="G29" s="106"/>
      <c r="H29" s="106"/>
      <c r="I29" s="106"/>
      <c r="J29" s="106"/>
      <c r="K29" s="106"/>
      <c r="L29" s="106"/>
      <c r="M29" s="107"/>
      <c r="N29" s="108" t="s">
        <v>26</v>
      </c>
      <c r="O29" s="107"/>
      <c r="P29" s="32" t="s">
        <v>110</v>
      </c>
      <c r="Q29" s="32"/>
      <c r="R29" s="109"/>
      <c r="S29" s="109"/>
      <c r="V29" s="76"/>
      <c r="W29" s="64"/>
      <c r="X29" s="54" t="s">
        <v>61</v>
      </c>
      <c r="Y29" s="54"/>
      <c r="Z29" s="54"/>
      <c r="AA29" s="55" t="s">
        <v>111</v>
      </c>
      <c r="AB29" s="56"/>
      <c r="AC29" s="56"/>
      <c r="AD29" s="56"/>
      <c r="AE29" s="56"/>
      <c r="AF29" s="56"/>
      <c r="AG29" s="56"/>
      <c r="AH29" s="56"/>
      <c r="AI29" s="56"/>
      <c r="AP29" s="81"/>
      <c r="AQ29" s="2" t="s">
        <v>112</v>
      </c>
      <c r="AR29" s="1" t="n">
        <f aca="false">IF(BA28&gt;28000,BA28,MIN(28000,AR28+BA28))</f>
        <v>0</v>
      </c>
      <c r="AT29" s="2" t="s">
        <v>113</v>
      </c>
      <c r="AV29" s="1" t="n">
        <f aca="false">IF(BD28&gt;28000,BD28,MIN(28000,AU28+BD28))</f>
        <v>0</v>
      </c>
    </row>
    <row r="30" customFormat="false" ht="15.75" hidden="false" customHeight="true" outlineLevel="0" collapsed="false">
      <c r="A30" s="101"/>
      <c r="B30" s="101"/>
      <c r="C30" s="101"/>
      <c r="D30" s="45" t="s">
        <v>10</v>
      </c>
      <c r="E30" s="45"/>
      <c r="F30" s="110"/>
      <c r="G30" s="110"/>
      <c r="H30" s="110"/>
      <c r="I30" s="110"/>
      <c r="J30" s="110"/>
      <c r="K30" s="110"/>
      <c r="L30" s="110"/>
      <c r="M30" s="45" t="s">
        <v>114</v>
      </c>
      <c r="N30" s="45"/>
      <c r="O30" s="111"/>
      <c r="P30" s="111"/>
      <c r="Q30" s="111"/>
      <c r="R30" s="111"/>
      <c r="S30" s="111"/>
      <c r="V30" s="76"/>
      <c r="W30" s="64"/>
      <c r="X30" s="54" t="s">
        <v>115</v>
      </c>
      <c r="Y30" s="54"/>
      <c r="Z30" s="54"/>
      <c r="AA30" s="55" t="s">
        <v>116</v>
      </c>
      <c r="AB30" s="73" t="n">
        <f aca="false">SUM(AB27:AI29)</f>
        <v>0</v>
      </c>
      <c r="AC30" s="73"/>
      <c r="AD30" s="73"/>
      <c r="AE30" s="73"/>
      <c r="AF30" s="73"/>
      <c r="AG30" s="73"/>
      <c r="AH30" s="73"/>
      <c r="AI30" s="73"/>
      <c r="AP30" s="83" t="s">
        <v>117</v>
      </c>
      <c r="AQ30" s="84"/>
      <c r="AR30" s="70" t="s">
        <v>118</v>
      </c>
      <c r="AS30" s="70" t="s">
        <v>119</v>
      </c>
      <c r="AT30" s="70" t="s">
        <v>120</v>
      </c>
      <c r="AU30" s="70" t="s">
        <v>121</v>
      </c>
      <c r="AV30" s="70" t="s">
        <v>122</v>
      </c>
    </row>
    <row r="31" customFormat="false" ht="15.75" hidden="false" customHeight="true" outlineLevel="0" collapsed="false">
      <c r="A31" s="112" t="s">
        <v>123</v>
      </c>
      <c r="B31" s="78" t="s">
        <v>15</v>
      </c>
      <c r="C31" s="113"/>
      <c r="D31" s="113"/>
      <c r="E31" s="113"/>
      <c r="F31" s="113"/>
      <c r="G31" s="113"/>
      <c r="H31" s="113"/>
      <c r="I31" s="113"/>
      <c r="J31" s="113"/>
      <c r="K31" s="68" t="s">
        <v>124</v>
      </c>
      <c r="L31" s="68"/>
      <c r="M31" s="78" t="s">
        <v>25</v>
      </c>
      <c r="N31" s="78"/>
      <c r="O31" s="78"/>
      <c r="P31" s="92" t="s">
        <v>99</v>
      </c>
      <c r="Q31" s="92"/>
      <c r="R31" s="92"/>
      <c r="S31" s="92"/>
      <c r="V31" s="76"/>
      <c r="W31" s="54" t="s">
        <v>125</v>
      </c>
      <c r="X31" s="54"/>
      <c r="Y31" s="54"/>
      <c r="Z31" s="54"/>
      <c r="AA31" s="55" t="s">
        <v>126</v>
      </c>
      <c r="AB31" s="73" t="n">
        <f aca="false">AD78</f>
        <v>0</v>
      </c>
      <c r="AC31" s="73"/>
      <c r="AD31" s="73"/>
      <c r="AE31" s="73"/>
      <c r="AF31" s="73"/>
      <c r="AG31" s="73"/>
      <c r="AH31" s="73"/>
      <c r="AI31" s="73"/>
      <c r="AP31" s="83" t="s">
        <v>127</v>
      </c>
      <c r="AQ31" s="2" t="s">
        <v>101</v>
      </c>
      <c r="AR31" s="84" t="s">
        <v>128</v>
      </c>
      <c r="AS31" s="114" t="s">
        <v>129</v>
      </c>
      <c r="AT31" s="114" t="s">
        <v>130</v>
      </c>
      <c r="AU31" s="114" t="s">
        <v>131</v>
      </c>
    </row>
    <row r="32" customFormat="false" ht="15.75" hidden="false" customHeight="true" outlineLevel="0" collapsed="false">
      <c r="A32" s="112"/>
      <c r="B32" s="54" t="s">
        <v>17</v>
      </c>
      <c r="C32" s="107"/>
      <c r="D32" s="107"/>
      <c r="E32" s="107"/>
      <c r="F32" s="107"/>
      <c r="G32" s="107"/>
      <c r="H32" s="107"/>
      <c r="I32" s="107"/>
      <c r="J32" s="107"/>
      <c r="K32" s="107"/>
      <c r="L32" s="107"/>
      <c r="M32" s="107"/>
      <c r="N32" s="107"/>
      <c r="O32" s="107"/>
      <c r="P32" s="97"/>
      <c r="Q32" s="98"/>
      <c r="R32" s="99" t="s">
        <v>101</v>
      </c>
      <c r="S32" s="99"/>
      <c r="V32" s="76"/>
      <c r="W32" s="65" t="s">
        <v>55</v>
      </c>
      <c r="X32" s="65"/>
      <c r="Y32" s="65"/>
      <c r="Z32" s="65"/>
      <c r="AA32" s="74" t="s">
        <v>132</v>
      </c>
      <c r="AB32" s="66" t="n">
        <f aca="false">SUM(AB30:AI31,AB21:AI26)</f>
        <v>0</v>
      </c>
      <c r="AC32" s="66"/>
      <c r="AD32" s="66"/>
      <c r="AE32" s="66"/>
      <c r="AF32" s="66"/>
      <c r="AG32" s="66"/>
      <c r="AH32" s="66"/>
      <c r="AI32" s="66"/>
      <c r="AP32" s="115" t="s">
        <v>133</v>
      </c>
      <c r="AQ32" s="116" t="n">
        <f aca="false">FALSE()</f>
        <v>0</v>
      </c>
    </row>
    <row r="33" customFormat="false" ht="15.75" hidden="false" customHeight="true" outlineLevel="0" collapsed="false">
      <c r="A33" s="112"/>
      <c r="B33" s="54" t="s">
        <v>10</v>
      </c>
      <c r="C33" s="54"/>
      <c r="D33" s="117"/>
      <c r="E33" s="117"/>
      <c r="F33" s="117"/>
      <c r="G33" s="117"/>
      <c r="H33" s="117"/>
      <c r="I33" s="117"/>
      <c r="J33" s="117"/>
      <c r="K33" s="117"/>
      <c r="L33" s="117"/>
      <c r="M33" s="107"/>
      <c r="N33" s="108" t="s">
        <v>26</v>
      </c>
      <c r="O33" s="107"/>
      <c r="P33" s="32" t="s">
        <v>110</v>
      </c>
      <c r="Q33" s="32"/>
      <c r="R33" s="109"/>
      <c r="S33" s="109"/>
      <c r="V33" s="112" t="s">
        <v>134</v>
      </c>
      <c r="W33" s="78" t="s">
        <v>135</v>
      </c>
      <c r="X33" s="78"/>
      <c r="Y33" s="78"/>
      <c r="Z33" s="78"/>
      <c r="AA33" s="79" t="s">
        <v>136</v>
      </c>
      <c r="AB33" s="118" t="n">
        <f aca="false">L16</f>
        <v>0</v>
      </c>
      <c r="AC33" s="118"/>
      <c r="AD33" s="118"/>
      <c r="AE33" s="118"/>
      <c r="AF33" s="118"/>
      <c r="AG33" s="118"/>
      <c r="AH33" s="118"/>
      <c r="AI33" s="118"/>
      <c r="AP33" s="119"/>
      <c r="AQ33" s="57"/>
      <c r="AR33" s="81"/>
      <c r="AS33" s="81"/>
      <c r="AT33" s="81"/>
      <c r="AU33" s="81"/>
      <c r="AV33" s="81"/>
      <c r="AW33" s="81"/>
    </row>
    <row r="34" customFormat="false" ht="15.75" hidden="false" customHeight="true" outlineLevel="0" collapsed="false">
      <c r="A34" s="112"/>
      <c r="B34" s="54" t="s">
        <v>15</v>
      </c>
      <c r="C34" s="107"/>
      <c r="D34" s="107"/>
      <c r="E34" s="107"/>
      <c r="F34" s="107"/>
      <c r="G34" s="107"/>
      <c r="H34" s="107"/>
      <c r="I34" s="107"/>
      <c r="J34" s="107"/>
      <c r="K34" s="32" t="s">
        <v>124</v>
      </c>
      <c r="L34" s="32"/>
      <c r="M34" s="54" t="s">
        <v>25</v>
      </c>
      <c r="N34" s="54"/>
      <c r="O34" s="54"/>
      <c r="P34" s="120" t="s">
        <v>99</v>
      </c>
      <c r="Q34" s="120"/>
      <c r="R34" s="120"/>
      <c r="S34" s="120"/>
      <c r="V34" s="112"/>
      <c r="W34" s="54" t="s">
        <v>137</v>
      </c>
      <c r="X34" s="54"/>
      <c r="Y34" s="54"/>
      <c r="Z34" s="54"/>
      <c r="AA34" s="55" t="s">
        <v>138</v>
      </c>
      <c r="AB34" s="56"/>
      <c r="AC34" s="56"/>
      <c r="AD34" s="56"/>
      <c r="AE34" s="56"/>
      <c r="AF34" s="56"/>
      <c r="AG34" s="56"/>
      <c r="AH34" s="56"/>
      <c r="AI34" s="56"/>
      <c r="AP34" s="121" t="s">
        <v>139</v>
      </c>
      <c r="AQ34" s="15" t="n">
        <f aca="false">FALSE()</f>
        <v>0</v>
      </c>
      <c r="AR34" s="81"/>
      <c r="AS34" s="81"/>
      <c r="AT34" s="81"/>
      <c r="AU34" s="81"/>
      <c r="AV34" s="81"/>
      <c r="AW34" s="81"/>
    </row>
    <row r="35" customFormat="false" ht="15.75" hidden="false" customHeight="true" outlineLevel="0" collapsed="false">
      <c r="A35" s="112"/>
      <c r="B35" s="54" t="s">
        <v>17</v>
      </c>
      <c r="C35" s="107"/>
      <c r="D35" s="107"/>
      <c r="E35" s="107"/>
      <c r="F35" s="107"/>
      <c r="G35" s="107"/>
      <c r="H35" s="107"/>
      <c r="I35" s="107"/>
      <c r="J35" s="107"/>
      <c r="K35" s="107"/>
      <c r="L35" s="107"/>
      <c r="M35" s="107"/>
      <c r="N35" s="107"/>
      <c r="O35" s="107"/>
      <c r="P35" s="97"/>
      <c r="Q35" s="98"/>
      <c r="R35" s="99" t="s">
        <v>101</v>
      </c>
      <c r="S35" s="99"/>
      <c r="V35" s="112"/>
      <c r="W35" s="54" t="s">
        <v>140</v>
      </c>
      <c r="X35" s="54"/>
      <c r="Y35" s="54"/>
      <c r="Z35" s="54"/>
      <c r="AA35" s="55" t="s">
        <v>141</v>
      </c>
      <c r="AB35" s="73" t="n">
        <f aca="false">MIN(70000,AR29+AV29+AX28)</f>
        <v>0</v>
      </c>
      <c r="AC35" s="73"/>
      <c r="AD35" s="73"/>
      <c r="AE35" s="73"/>
      <c r="AF35" s="73"/>
      <c r="AG35" s="73"/>
      <c r="AH35" s="73"/>
      <c r="AI35" s="73"/>
      <c r="AP35" s="24" t="s">
        <v>142</v>
      </c>
      <c r="AQ35" s="15" t="n">
        <f aca="false">FALSE()</f>
        <v>0</v>
      </c>
      <c r="AR35" s="81"/>
      <c r="AS35" s="81" t="s">
        <v>143</v>
      </c>
      <c r="AU35" s="81"/>
      <c r="AV35" s="81"/>
    </row>
    <row r="36" customFormat="false" ht="15.75" hidden="false" customHeight="true" outlineLevel="0" collapsed="false">
      <c r="A36" s="112"/>
      <c r="B36" s="54" t="s">
        <v>10</v>
      </c>
      <c r="C36" s="54"/>
      <c r="D36" s="117"/>
      <c r="E36" s="117"/>
      <c r="F36" s="117"/>
      <c r="G36" s="117"/>
      <c r="H36" s="117"/>
      <c r="I36" s="117"/>
      <c r="J36" s="117"/>
      <c r="K36" s="117"/>
      <c r="L36" s="117"/>
      <c r="M36" s="107"/>
      <c r="N36" s="108" t="s">
        <v>26</v>
      </c>
      <c r="O36" s="107"/>
      <c r="P36" s="32" t="s">
        <v>110</v>
      </c>
      <c r="Q36" s="32"/>
      <c r="R36" s="109"/>
      <c r="S36" s="109"/>
      <c r="V36" s="112"/>
      <c r="W36" s="54" t="s">
        <v>144</v>
      </c>
      <c r="X36" s="54"/>
      <c r="Y36" s="54"/>
      <c r="Z36" s="54"/>
      <c r="AA36" s="55" t="s">
        <v>145</v>
      </c>
      <c r="AB36" s="73" t="n">
        <f aca="false">MIN(25000,BH23+BH28)</f>
        <v>0</v>
      </c>
      <c r="AC36" s="73"/>
      <c r="AD36" s="73"/>
      <c r="AE36" s="73"/>
      <c r="AF36" s="73"/>
      <c r="AG36" s="73"/>
      <c r="AH36" s="73"/>
      <c r="AI36" s="73"/>
      <c r="AP36" s="89"/>
      <c r="AQ36" s="15" t="n">
        <f aca="false">FALSE()</f>
        <v>0</v>
      </c>
      <c r="AR36" s="81"/>
      <c r="AS36" s="81"/>
      <c r="AT36" s="81"/>
      <c r="AU36" s="81"/>
      <c r="AV36" s="81"/>
    </row>
    <row r="37" customFormat="false" ht="15.75" hidden="false" customHeight="true" outlineLevel="0" collapsed="false">
      <c r="A37" s="112"/>
      <c r="B37" s="54" t="s">
        <v>15</v>
      </c>
      <c r="C37" s="107"/>
      <c r="D37" s="107"/>
      <c r="E37" s="107"/>
      <c r="F37" s="107"/>
      <c r="G37" s="107"/>
      <c r="H37" s="107"/>
      <c r="I37" s="107"/>
      <c r="J37" s="107"/>
      <c r="K37" s="32" t="s">
        <v>124</v>
      </c>
      <c r="L37" s="32"/>
      <c r="M37" s="54" t="s">
        <v>25</v>
      </c>
      <c r="N37" s="54"/>
      <c r="O37" s="54"/>
      <c r="P37" s="120" t="s">
        <v>99</v>
      </c>
      <c r="Q37" s="120"/>
      <c r="R37" s="120"/>
      <c r="S37" s="120"/>
      <c r="V37" s="112"/>
      <c r="W37" s="54" t="s">
        <v>146</v>
      </c>
      <c r="X37" s="54"/>
      <c r="Y37" s="54"/>
      <c r="Z37" s="54"/>
      <c r="AA37" s="54" t="s">
        <v>147</v>
      </c>
      <c r="AB37" s="73" t="n">
        <f aca="false">IF(AQ32,300000,IF(D26=AQ31,0,260000))</f>
        <v>0</v>
      </c>
      <c r="AC37" s="73"/>
      <c r="AD37" s="73"/>
      <c r="AE37" s="73"/>
      <c r="AF37" s="73"/>
      <c r="AG37" s="73"/>
      <c r="AH37" s="73"/>
      <c r="AI37" s="73"/>
      <c r="AP37" s="89"/>
      <c r="AQ37" s="15" t="n">
        <f aca="false">FALSE()</f>
        <v>0</v>
      </c>
      <c r="AR37" s="81"/>
      <c r="AS37" s="81"/>
      <c r="AT37" s="81"/>
      <c r="AU37" s="81"/>
      <c r="AV37" s="81"/>
    </row>
    <row r="38" customFormat="false" ht="15.75" hidden="false" customHeight="true" outlineLevel="0" collapsed="false">
      <c r="A38" s="112"/>
      <c r="B38" s="54" t="s">
        <v>17</v>
      </c>
      <c r="C38" s="107"/>
      <c r="D38" s="107"/>
      <c r="E38" s="107"/>
      <c r="F38" s="107"/>
      <c r="G38" s="107"/>
      <c r="H38" s="107"/>
      <c r="I38" s="107"/>
      <c r="J38" s="107"/>
      <c r="K38" s="107"/>
      <c r="L38" s="107"/>
      <c r="M38" s="107"/>
      <c r="N38" s="107"/>
      <c r="O38" s="107"/>
      <c r="P38" s="97"/>
      <c r="Q38" s="98"/>
      <c r="R38" s="99" t="s">
        <v>101</v>
      </c>
      <c r="S38" s="99"/>
      <c r="V38" s="112"/>
      <c r="W38" s="54" t="s">
        <v>148</v>
      </c>
      <c r="X38" s="54"/>
      <c r="Y38" s="54"/>
      <c r="Z38" s="54"/>
      <c r="AA38" s="54" t="s">
        <v>149</v>
      </c>
      <c r="AB38" s="56"/>
      <c r="AC38" s="56"/>
      <c r="AD38" s="56"/>
      <c r="AE38" s="56"/>
      <c r="AF38" s="56"/>
      <c r="AG38" s="56"/>
      <c r="AH38" s="56"/>
      <c r="AI38" s="56"/>
      <c r="AP38" s="122"/>
      <c r="AQ38" s="123" t="n">
        <f aca="false">FALSE()</f>
        <v>0</v>
      </c>
      <c r="AR38" s="70"/>
      <c r="AS38" s="70"/>
      <c r="AT38" s="70"/>
      <c r="AU38" s="70"/>
      <c r="AV38" s="70"/>
    </row>
    <row r="39" customFormat="false" ht="15.75" hidden="false" customHeight="true" outlineLevel="0" collapsed="false">
      <c r="A39" s="112"/>
      <c r="B39" s="54" t="s">
        <v>10</v>
      </c>
      <c r="C39" s="54"/>
      <c r="D39" s="117"/>
      <c r="E39" s="117"/>
      <c r="F39" s="117"/>
      <c r="G39" s="117"/>
      <c r="H39" s="117"/>
      <c r="I39" s="117"/>
      <c r="J39" s="117"/>
      <c r="K39" s="117"/>
      <c r="L39" s="117"/>
      <c r="M39" s="107"/>
      <c r="N39" s="108" t="s">
        <v>26</v>
      </c>
      <c r="O39" s="107"/>
      <c r="P39" s="32" t="s">
        <v>110</v>
      </c>
      <c r="Q39" s="32"/>
      <c r="R39" s="109"/>
      <c r="S39" s="109"/>
      <c r="V39" s="112"/>
      <c r="W39" s="54" t="s">
        <v>150</v>
      </c>
      <c r="X39" s="54"/>
      <c r="Y39" s="54"/>
      <c r="Z39" s="54"/>
      <c r="AA39" s="54" t="s">
        <v>151</v>
      </c>
      <c r="AB39" s="56"/>
      <c r="AC39" s="56"/>
      <c r="AD39" s="56"/>
      <c r="AE39" s="56"/>
      <c r="AF39" s="56"/>
      <c r="AG39" s="56"/>
      <c r="AH39" s="56"/>
      <c r="AI39" s="56"/>
      <c r="AO39" s="81"/>
      <c r="AP39" s="124" t="s">
        <v>152</v>
      </c>
      <c r="AQ39" s="2" t="s">
        <v>101</v>
      </c>
      <c r="AR39" s="2" t="s">
        <v>153</v>
      </c>
      <c r="AS39" s="47" t="s">
        <v>154</v>
      </c>
    </row>
    <row r="40" customFormat="false" ht="15.75" hidden="false" customHeight="true" outlineLevel="0" collapsed="false">
      <c r="A40" s="112"/>
      <c r="B40" s="54" t="s">
        <v>15</v>
      </c>
      <c r="C40" s="107"/>
      <c r="D40" s="107"/>
      <c r="E40" s="107"/>
      <c r="F40" s="107"/>
      <c r="G40" s="107"/>
      <c r="H40" s="107"/>
      <c r="I40" s="107"/>
      <c r="J40" s="107"/>
      <c r="K40" s="32" t="s">
        <v>124</v>
      </c>
      <c r="L40" s="32"/>
      <c r="M40" s="54" t="s">
        <v>25</v>
      </c>
      <c r="N40" s="54"/>
      <c r="O40" s="54"/>
      <c r="P40" s="120" t="s">
        <v>99</v>
      </c>
      <c r="Q40" s="120"/>
      <c r="R40" s="120"/>
      <c r="S40" s="120"/>
      <c r="V40" s="112"/>
      <c r="W40" s="54" t="s">
        <v>155</v>
      </c>
      <c r="X40" s="54"/>
      <c r="Y40" s="54"/>
      <c r="Z40" s="54"/>
      <c r="AA40" s="55" t="s">
        <v>156</v>
      </c>
      <c r="AB40" s="56"/>
      <c r="AC40" s="56"/>
      <c r="AD40" s="56"/>
      <c r="AE40" s="56"/>
      <c r="AF40" s="56"/>
      <c r="AG40" s="56"/>
      <c r="AH40" s="56"/>
      <c r="AI40" s="56"/>
      <c r="AO40" s="81"/>
      <c r="AP40" s="24" t="s">
        <v>157</v>
      </c>
      <c r="AQ40" s="57" t="n">
        <v>0</v>
      </c>
      <c r="AR40" s="119" t="n">
        <v>430000</v>
      </c>
    </row>
    <row r="41" customFormat="false" ht="15.75" hidden="false" customHeight="true" outlineLevel="0" collapsed="false">
      <c r="A41" s="112"/>
      <c r="B41" s="54" t="s">
        <v>17</v>
      </c>
      <c r="C41" s="107"/>
      <c r="D41" s="107"/>
      <c r="E41" s="107"/>
      <c r="F41" s="107"/>
      <c r="G41" s="107"/>
      <c r="H41" s="107"/>
      <c r="I41" s="107"/>
      <c r="J41" s="107"/>
      <c r="K41" s="107"/>
      <c r="L41" s="107"/>
      <c r="M41" s="107"/>
      <c r="N41" s="107"/>
      <c r="O41" s="107"/>
      <c r="P41" s="97"/>
      <c r="Q41" s="98"/>
      <c r="R41" s="99" t="s">
        <v>101</v>
      </c>
      <c r="S41" s="99"/>
      <c r="V41" s="112"/>
      <c r="W41" s="54" t="s">
        <v>157</v>
      </c>
      <c r="X41" s="54"/>
      <c r="Y41" s="54"/>
      <c r="Z41" s="54"/>
      <c r="AA41" s="55" t="s">
        <v>158</v>
      </c>
      <c r="AB41" s="73" t="n">
        <f aca="false">VLOOKUP(AB32,AQ40:AR43,2)</f>
        <v>430000</v>
      </c>
      <c r="AC41" s="73"/>
      <c r="AD41" s="73"/>
      <c r="AE41" s="73"/>
      <c r="AF41" s="73"/>
      <c r="AG41" s="73"/>
      <c r="AH41" s="73"/>
      <c r="AI41" s="73"/>
      <c r="AP41" s="124"/>
      <c r="AQ41" s="2" t="n">
        <v>24000001</v>
      </c>
      <c r="AR41" s="81" t="n">
        <v>290000</v>
      </c>
    </row>
    <row r="42" customFormat="false" ht="15.75" hidden="false" customHeight="true" outlineLevel="0" collapsed="false">
      <c r="A42" s="112"/>
      <c r="B42" s="45" t="s">
        <v>10</v>
      </c>
      <c r="C42" s="45"/>
      <c r="D42" s="110"/>
      <c r="E42" s="110"/>
      <c r="F42" s="110"/>
      <c r="G42" s="110"/>
      <c r="H42" s="110"/>
      <c r="I42" s="110"/>
      <c r="J42" s="110"/>
      <c r="K42" s="110"/>
      <c r="L42" s="110"/>
      <c r="M42" s="40"/>
      <c r="N42" s="125" t="s">
        <v>26</v>
      </c>
      <c r="O42" s="40"/>
      <c r="P42" s="65" t="s">
        <v>110</v>
      </c>
      <c r="Q42" s="65"/>
      <c r="R42" s="126"/>
      <c r="S42" s="126"/>
      <c r="V42" s="112"/>
      <c r="W42" s="54" t="s">
        <v>159</v>
      </c>
      <c r="X42" s="54"/>
      <c r="Y42" s="54"/>
      <c r="Z42" s="54"/>
      <c r="AA42" s="55" t="s">
        <v>160</v>
      </c>
      <c r="AB42" s="73" t="n">
        <f aca="false">SUM(AB33:AI41)</f>
        <v>430000</v>
      </c>
      <c r="AC42" s="73"/>
      <c r="AD42" s="73"/>
      <c r="AE42" s="73"/>
      <c r="AF42" s="73"/>
      <c r="AG42" s="73"/>
      <c r="AH42" s="73"/>
      <c r="AI42" s="73"/>
      <c r="AP42" s="124"/>
      <c r="AQ42" s="2" t="n">
        <v>24500001</v>
      </c>
      <c r="AR42" s="81" t="n">
        <v>150000</v>
      </c>
    </row>
    <row r="43" customFormat="false" ht="15.75" hidden="false" customHeight="true" outlineLevel="0" collapsed="false">
      <c r="A43" s="1" t="str">
        <f aca="false">IF(OR(AQ34,AQ35,AQ36,AQ37,AQ38),AS35,"")</f>
        <v/>
      </c>
      <c r="V43" s="112"/>
      <c r="W43" s="54" t="s">
        <v>161</v>
      </c>
      <c r="X43" s="54"/>
      <c r="Y43" s="54"/>
      <c r="Z43" s="54"/>
      <c r="AA43" s="55" t="s">
        <v>162</v>
      </c>
      <c r="AB43" s="73" t="n">
        <f aca="false">MAX(AT45,AV45)</f>
        <v>0</v>
      </c>
      <c r="AC43" s="73"/>
      <c r="AD43" s="73"/>
      <c r="AE43" s="73"/>
      <c r="AF43" s="73"/>
      <c r="AG43" s="73"/>
      <c r="AH43" s="73"/>
      <c r="AI43" s="73"/>
      <c r="AP43" s="127"/>
      <c r="AQ43" s="47" t="n">
        <v>25000001</v>
      </c>
      <c r="AR43" s="70" t="n">
        <v>0</v>
      </c>
    </row>
    <row r="44" customFormat="false" ht="15.75" hidden="false" customHeight="true" outlineLevel="0" collapsed="false">
      <c r="A44" s="128" t="s">
        <v>163</v>
      </c>
      <c r="B44" s="128"/>
      <c r="C44" s="10" t="s">
        <v>164</v>
      </c>
      <c r="D44" s="10"/>
      <c r="E44" s="10"/>
      <c r="F44" s="10"/>
      <c r="G44" s="10"/>
      <c r="H44" s="10" t="s">
        <v>165</v>
      </c>
      <c r="I44" s="10"/>
      <c r="J44" s="10"/>
      <c r="K44" s="10"/>
      <c r="L44" s="10"/>
      <c r="M44" s="10"/>
      <c r="N44" s="104" t="s">
        <v>166</v>
      </c>
      <c r="O44" s="104"/>
      <c r="P44" s="104"/>
      <c r="Q44" s="104"/>
      <c r="R44" s="104"/>
      <c r="S44" s="104"/>
      <c r="V44" s="112"/>
      <c r="W44" s="54" t="s">
        <v>167</v>
      </c>
      <c r="X44" s="54"/>
      <c r="Y44" s="54"/>
      <c r="Z44" s="54" t="str">
        <f aca="false">IF(AQ48,1,"")</f>
        <v/>
      </c>
      <c r="AA44" s="55" t="s">
        <v>168</v>
      </c>
      <c r="AB44" s="73" t="n">
        <f aca="false">IF(AQ48,AR48,AS47)</f>
        <v>0</v>
      </c>
      <c r="AC44" s="73"/>
      <c r="AD44" s="73"/>
      <c r="AE44" s="73"/>
      <c r="AF44" s="73"/>
      <c r="AG44" s="73"/>
      <c r="AH44" s="73"/>
      <c r="AI44" s="73"/>
      <c r="AP44" s="24" t="s">
        <v>169</v>
      </c>
      <c r="AR44" s="84" t="s">
        <v>170</v>
      </c>
      <c r="AS44" s="84" t="s">
        <v>171</v>
      </c>
      <c r="AT44" s="84" t="s">
        <v>172</v>
      </c>
    </row>
    <row r="45" customFormat="false" ht="15.75" hidden="false" customHeight="true" outlineLevel="0" collapsed="false">
      <c r="A45" s="128"/>
      <c r="B45" s="128"/>
      <c r="C45" s="106"/>
      <c r="D45" s="106"/>
      <c r="E45" s="106"/>
      <c r="F45" s="106"/>
      <c r="G45" s="106"/>
      <c r="H45" s="129"/>
      <c r="I45" s="130"/>
      <c r="J45" s="108" t="s">
        <v>26</v>
      </c>
      <c r="K45" s="107"/>
      <c r="L45" s="108" t="s">
        <v>26</v>
      </c>
      <c r="M45" s="107"/>
      <c r="N45" s="56"/>
      <c r="O45" s="56"/>
      <c r="P45" s="56"/>
      <c r="Q45" s="56"/>
      <c r="R45" s="56"/>
      <c r="S45" s="56"/>
      <c r="V45" s="112"/>
      <c r="W45" s="45" t="s">
        <v>173</v>
      </c>
      <c r="X45" s="45"/>
      <c r="Y45" s="45"/>
      <c r="Z45" s="45"/>
      <c r="AA45" s="74" t="s">
        <v>174</v>
      </c>
      <c r="AB45" s="66" t="n">
        <f aca="false">SUM(AB42:AI44)</f>
        <v>430000</v>
      </c>
      <c r="AC45" s="66"/>
      <c r="AD45" s="66"/>
      <c r="AE45" s="66"/>
      <c r="AF45" s="66"/>
      <c r="AG45" s="66"/>
      <c r="AH45" s="66"/>
      <c r="AI45" s="66"/>
      <c r="AP45" s="127"/>
      <c r="AQ45" s="47" t="s">
        <v>175</v>
      </c>
      <c r="AR45" s="131" t="n">
        <f aca="false">C47-H47</f>
        <v>0</v>
      </c>
      <c r="AS45" s="132" t="n">
        <v>0.1</v>
      </c>
      <c r="AT45" s="70" t="n">
        <f aca="false">AR45-AB32*10%</f>
        <v>0</v>
      </c>
      <c r="AU45" s="1" t="s">
        <v>176</v>
      </c>
      <c r="AV45" s="58" t="n">
        <f aca="false">MAX(AR45-50000,0)</f>
        <v>0</v>
      </c>
    </row>
    <row r="46" customFormat="false" ht="15.75" hidden="false" customHeight="true" outlineLevel="0" collapsed="false">
      <c r="A46" s="128"/>
      <c r="B46" s="128"/>
      <c r="C46" s="54" t="s">
        <v>177</v>
      </c>
      <c r="D46" s="54"/>
      <c r="E46" s="54"/>
      <c r="F46" s="54"/>
      <c r="G46" s="54"/>
      <c r="H46" s="54" t="s">
        <v>178</v>
      </c>
      <c r="I46" s="54"/>
      <c r="J46" s="54"/>
      <c r="K46" s="54"/>
      <c r="L46" s="54"/>
      <c r="M46" s="54"/>
      <c r="N46" s="120" t="s">
        <v>179</v>
      </c>
      <c r="O46" s="120"/>
      <c r="P46" s="120"/>
      <c r="Q46" s="120"/>
      <c r="R46" s="120"/>
      <c r="S46" s="120"/>
      <c r="V46" s="133" t="s">
        <v>180</v>
      </c>
      <c r="W46" s="133"/>
      <c r="X46" s="133"/>
      <c r="Y46" s="133"/>
      <c r="Z46" s="133"/>
      <c r="AA46" s="133"/>
      <c r="AB46" s="133"/>
      <c r="AC46" s="133"/>
      <c r="AD46" s="133"/>
      <c r="AE46" s="133"/>
      <c r="AF46" s="133"/>
      <c r="AG46" s="133"/>
      <c r="AH46" s="133"/>
      <c r="AI46" s="133"/>
      <c r="AP46" s="124" t="s">
        <v>167</v>
      </c>
      <c r="AQ46" s="134" t="s">
        <v>181</v>
      </c>
    </row>
    <row r="47" customFormat="false" ht="15.75" hidden="false" customHeight="true" outlineLevel="0" collapsed="false">
      <c r="A47" s="128"/>
      <c r="B47" s="128"/>
      <c r="C47" s="82"/>
      <c r="D47" s="82"/>
      <c r="E47" s="82"/>
      <c r="F47" s="82"/>
      <c r="G47" s="82"/>
      <c r="H47" s="86"/>
      <c r="I47" s="86"/>
      <c r="J47" s="86"/>
      <c r="K47" s="86"/>
      <c r="L47" s="86"/>
      <c r="M47" s="86"/>
      <c r="N47" s="87"/>
      <c r="O47" s="87"/>
      <c r="P47" s="87"/>
      <c r="Q47" s="87"/>
      <c r="R47" s="87"/>
      <c r="S47" s="87"/>
      <c r="V47" s="133"/>
      <c r="W47" s="133"/>
      <c r="X47" s="133"/>
      <c r="Y47" s="133"/>
      <c r="Z47" s="133"/>
      <c r="AA47" s="133"/>
      <c r="AB47" s="133"/>
      <c r="AC47" s="133"/>
      <c r="AD47" s="133"/>
      <c r="AE47" s="133"/>
      <c r="AF47" s="133"/>
      <c r="AG47" s="133"/>
      <c r="AH47" s="133"/>
      <c r="AI47" s="133"/>
      <c r="AQ47" s="2" t="n">
        <f aca="false">AB32*5%</f>
        <v>0</v>
      </c>
      <c r="AR47" s="1" t="n">
        <v>100000</v>
      </c>
      <c r="AS47" s="58" t="n">
        <f aca="false">MAX(D49-L49-MIN(AQ47,AR47),0)</f>
        <v>0</v>
      </c>
    </row>
    <row r="48" customFormat="false" ht="15.75" hidden="false" customHeight="true" outlineLevel="0" collapsed="false">
      <c r="A48" s="61" t="s">
        <v>182</v>
      </c>
      <c r="B48" s="61"/>
      <c r="C48" s="61"/>
      <c r="D48" s="10" t="s">
        <v>183</v>
      </c>
      <c r="E48" s="10"/>
      <c r="F48" s="10"/>
      <c r="G48" s="10"/>
      <c r="H48" s="10"/>
      <c r="I48" s="10"/>
      <c r="J48" s="10"/>
      <c r="K48" s="10"/>
      <c r="L48" s="104" t="s">
        <v>178</v>
      </c>
      <c r="M48" s="104"/>
      <c r="N48" s="104"/>
      <c r="O48" s="104"/>
      <c r="P48" s="104"/>
      <c r="Q48" s="104"/>
      <c r="R48" s="104"/>
      <c r="S48" s="104"/>
      <c r="V48" s="133"/>
      <c r="W48" s="133"/>
      <c r="X48" s="133"/>
      <c r="Y48" s="133"/>
      <c r="Z48" s="133"/>
      <c r="AA48" s="133"/>
      <c r="AB48" s="133"/>
      <c r="AC48" s="133"/>
      <c r="AD48" s="133"/>
      <c r="AE48" s="133"/>
      <c r="AF48" s="133"/>
      <c r="AG48" s="133"/>
      <c r="AH48" s="133"/>
      <c r="AI48" s="133"/>
      <c r="AQ48" s="15" t="n">
        <f aca="false">FALSE()</f>
        <v>0</v>
      </c>
      <c r="AR48" s="58" t="n">
        <f aca="false">MAX(0,D49-L49-12000)</f>
        <v>0</v>
      </c>
    </row>
    <row r="49" customFormat="false" ht="15.75" hidden="false" customHeight="true" outlineLevel="0" collapsed="false">
      <c r="A49" s="61"/>
      <c r="B49" s="61"/>
      <c r="C49" s="61"/>
      <c r="D49" s="135"/>
      <c r="E49" s="135"/>
      <c r="F49" s="135"/>
      <c r="G49" s="135"/>
      <c r="H49" s="135"/>
      <c r="I49" s="135"/>
      <c r="J49" s="135"/>
      <c r="K49" s="135"/>
      <c r="L49" s="136"/>
      <c r="M49" s="136"/>
      <c r="N49" s="136"/>
      <c r="O49" s="136"/>
      <c r="P49" s="136"/>
      <c r="Q49" s="136"/>
      <c r="R49" s="136"/>
      <c r="S49" s="136"/>
      <c r="W49" s="137" t="s">
        <v>184</v>
      </c>
      <c r="X49" s="137"/>
      <c r="Y49" s="137"/>
      <c r="Z49" s="137"/>
      <c r="AA49" s="137"/>
      <c r="AB49" s="137"/>
      <c r="AC49" s="137"/>
      <c r="AD49" s="137"/>
      <c r="AE49" s="137"/>
      <c r="AF49" s="137"/>
      <c r="AG49" s="137"/>
      <c r="AH49" s="137"/>
      <c r="AP49" s="83" t="s">
        <v>185</v>
      </c>
      <c r="AQ49" s="84" t="s">
        <v>184</v>
      </c>
      <c r="AR49" s="47" t="s">
        <v>186</v>
      </c>
    </row>
    <row r="50" customFormat="false" ht="3.75" hidden="false" customHeight="true" outlineLevel="0" collapsed="false">
      <c r="A50" s="61"/>
      <c r="B50" s="61"/>
      <c r="C50" s="61"/>
      <c r="D50" s="135"/>
      <c r="E50" s="135"/>
      <c r="F50" s="135"/>
      <c r="G50" s="135"/>
      <c r="H50" s="135"/>
      <c r="I50" s="135"/>
      <c r="J50" s="135"/>
      <c r="K50" s="135"/>
      <c r="L50" s="136"/>
      <c r="M50" s="136"/>
      <c r="N50" s="136"/>
      <c r="O50" s="136"/>
      <c r="P50" s="136"/>
      <c r="Q50" s="136"/>
      <c r="R50" s="136"/>
      <c r="S50" s="136"/>
      <c r="W50" s="137"/>
      <c r="X50" s="137"/>
      <c r="Y50" s="137"/>
      <c r="Z50" s="137"/>
      <c r="AA50" s="137"/>
      <c r="AB50" s="137"/>
      <c r="AC50" s="137"/>
      <c r="AD50" s="137"/>
      <c r="AE50" s="137"/>
      <c r="AF50" s="137"/>
      <c r="AG50" s="137"/>
      <c r="AH50" s="137"/>
      <c r="AP50" s="83"/>
      <c r="AQ50" s="84"/>
      <c r="AR50" s="2"/>
    </row>
    <row r="51" customFormat="false" ht="21" hidden="false" customHeight="true" outlineLevel="0" collapsed="false">
      <c r="A51" s="61"/>
      <c r="B51" s="61"/>
      <c r="C51" s="61"/>
      <c r="D51" s="138" t="s">
        <v>187</v>
      </c>
      <c r="E51" s="138"/>
      <c r="F51" s="138"/>
      <c r="G51" s="138"/>
      <c r="H51" s="138"/>
      <c r="I51" s="138"/>
      <c r="J51" s="138"/>
      <c r="K51" s="138"/>
      <c r="L51" s="138"/>
      <c r="M51" s="138"/>
      <c r="N51" s="138"/>
      <c r="O51" s="138"/>
      <c r="P51" s="138"/>
      <c r="Q51" s="138"/>
      <c r="R51" s="139"/>
      <c r="S51" s="139"/>
      <c r="Z51" s="140" t="s">
        <v>188</v>
      </c>
      <c r="AA51" s="140"/>
      <c r="AB51" s="140"/>
      <c r="AC51" s="141" t="s">
        <v>189</v>
      </c>
      <c r="AD51" s="142"/>
      <c r="AE51" s="142"/>
      <c r="AF51" s="143" t="s">
        <v>190</v>
      </c>
      <c r="AG51" s="144"/>
      <c r="AH51" s="144"/>
      <c r="AP51" s="83" t="s">
        <v>191</v>
      </c>
      <c r="AQ51" s="145" t="s">
        <v>29</v>
      </c>
      <c r="AR51" s="2" t="s">
        <v>192</v>
      </c>
      <c r="AS51" s="2" t="s">
        <v>193</v>
      </c>
      <c r="AT51" s="2" t="s">
        <v>194</v>
      </c>
      <c r="AU51" s="2" t="s">
        <v>195</v>
      </c>
      <c r="AV51" s="2" t="s">
        <v>196</v>
      </c>
    </row>
    <row r="52" customFormat="false" ht="3.75" hidden="false" customHeight="true" outlineLevel="0" collapsed="false">
      <c r="AP52" s="81"/>
    </row>
    <row r="53" customFormat="false" ht="15.75" hidden="false" customHeight="true" outlineLevel="0" collapsed="false">
      <c r="A53" s="1" t="s">
        <v>197</v>
      </c>
      <c r="L53" s="1" t="s">
        <v>198</v>
      </c>
      <c r="AI53" s="5" t="s">
        <v>199</v>
      </c>
      <c r="AP53" s="119"/>
      <c r="AQ53" s="57"/>
    </row>
    <row r="54" customFormat="false" ht="15.75" hidden="false" customHeight="true" outlineLevel="0" collapsed="false">
      <c r="A54" s="146" t="s">
        <v>200</v>
      </c>
      <c r="B54" s="146"/>
      <c r="C54" s="146"/>
      <c r="D54" s="146"/>
      <c r="E54" s="146"/>
      <c r="F54" s="146"/>
      <c r="G54" s="146"/>
      <c r="H54" s="146"/>
      <c r="I54" s="146"/>
      <c r="J54" s="146"/>
      <c r="L54" s="147" t="s">
        <v>201</v>
      </c>
      <c r="M54" s="147"/>
      <c r="N54" s="147"/>
      <c r="O54" s="148" t="s">
        <v>202</v>
      </c>
      <c r="P54" s="148"/>
      <c r="Q54" s="148"/>
      <c r="R54" s="148"/>
      <c r="S54" s="148"/>
      <c r="T54" s="148"/>
      <c r="U54" s="10" t="s">
        <v>203</v>
      </c>
      <c r="V54" s="10"/>
      <c r="W54" s="10"/>
      <c r="X54" s="10"/>
      <c r="Y54" s="10"/>
      <c r="Z54" s="10" t="s">
        <v>204</v>
      </c>
      <c r="AA54" s="10"/>
      <c r="AB54" s="10"/>
      <c r="AC54" s="10"/>
      <c r="AD54" s="10"/>
      <c r="AE54" s="104" t="s">
        <v>205</v>
      </c>
      <c r="AF54" s="104"/>
      <c r="AG54" s="104"/>
      <c r="AH54" s="104"/>
      <c r="AI54" s="104"/>
      <c r="AP54" s="149" t="s">
        <v>206</v>
      </c>
      <c r="AQ54" s="2" t="s">
        <v>32</v>
      </c>
    </row>
    <row r="55" customFormat="false" ht="15.75" hidden="false" customHeight="true" outlineLevel="0" collapsed="false">
      <c r="A55" s="150" t="s">
        <v>20</v>
      </c>
      <c r="B55" s="12" t="s">
        <v>207</v>
      </c>
      <c r="C55" s="12"/>
      <c r="D55" s="12"/>
      <c r="E55" s="10" t="s">
        <v>208</v>
      </c>
      <c r="F55" s="10"/>
      <c r="G55" s="62" t="s">
        <v>209</v>
      </c>
      <c r="H55" s="62"/>
      <c r="I55" s="62"/>
      <c r="J55" s="62"/>
      <c r="L55" s="151"/>
      <c r="M55" s="151"/>
      <c r="N55" s="151"/>
      <c r="O55" s="130"/>
      <c r="P55" s="130"/>
      <c r="Q55" s="130"/>
      <c r="R55" s="130"/>
      <c r="S55" s="130"/>
      <c r="T55" s="130"/>
      <c r="U55" s="72"/>
      <c r="V55" s="72"/>
      <c r="W55" s="72"/>
      <c r="X55" s="72"/>
      <c r="Y55" s="72"/>
      <c r="Z55" s="72"/>
      <c r="AA55" s="72"/>
      <c r="AB55" s="72"/>
      <c r="AC55" s="72"/>
      <c r="AD55" s="72"/>
      <c r="AE55" s="56"/>
      <c r="AF55" s="56"/>
      <c r="AG55" s="56"/>
      <c r="AH55" s="56"/>
      <c r="AI55" s="56"/>
      <c r="AP55" s="89"/>
      <c r="AQ55" s="2" t="s">
        <v>34</v>
      </c>
    </row>
    <row r="56" customFormat="false" ht="15.75" hidden="false" customHeight="true" outlineLevel="0" collapsed="false">
      <c r="A56" s="152" t="n">
        <v>1</v>
      </c>
      <c r="B56" s="135"/>
      <c r="C56" s="135"/>
      <c r="D56" s="135"/>
      <c r="E56" s="153"/>
      <c r="F56" s="153"/>
      <c r="G56" s="56"/>
      <c r="H56" s="56"/>
      <c r="I56" s="56"/>
      <c r="J56" s="56"/>
      <c r="L56" s="151"/>
      <c r="M56" s="151"/>
      <c r="N56" s="151"/>
      <c r="O56" s="130"/>
      <c r="P56" s="130"/>
      <c r="Q56" s="130"/>
      <c r="R56" s="130"/>
      <c r="S56" s="130"/>
      <c r="T56" s="130"/>
      <c r="U56" s="72"/>
      <c r="V56" s="72"/>
      <c r="W56" s="72"/>
      <c r="X56" s="72"/>
      <c r="Y56" s="72"/>
      <c r="Z56" s="72"/>
      <c r="AA56" s="72"/>
      <c r="AB56" s="72"/>
      <c r="AC56" s="72"/>
      <c r="AD56" s="72"/>
      <c r="AE56" s="56"/>
      <c r="AF56" s="56"/>
      <c r="AG56" s="56"/>
      <c r="AH56" s="56"/>
      <c r="AI56" s="56"/>
      <c r="AP56" s="89"/>
      <c r="AQ56" s="2" t="s">
        <v>39</v>
      </c>
    </row>
    <row r="57" customFormat="false" ht="15.75" hidden="false" customHeight="true" outlineLevel="0" collapsed="false">
      <c r="A57" s="152" t="n">
        <v>2</v>
      </c>
      <c r="B57" s="135"/>
      <c r="C57" s="135"/>
      <c r="D57" s="135"/>
      <c r="E57" s="153"/>
      <c r="F57" s="153"/>
      <c r="G57" s="56"/>
      <c r="H57" s="56"/>
      <c r="I57" s="56"/>
      <c r="J57" s="56"/>
      <c r="L57" s="151"/>
      <c r="M57" s="151"/>
      <c r="N57" s="151"/>
      <c r="O57" s="130"/>
      <c r="P57" s="130"/>
      <c r="Q57" s="130"/>
      <c r="R57" s="130"/>
      <c r="S57" s="130"/>
      <c r="T57" s="130"/>
      <c r="U57" s="72"/>
      <c r="V57" s="72"/>
      <c r="W57" s="72"/>
      <c r="X57" s="72"/>
      <c r="Y57" s="72"/>
      <c r="Z57" s="72"/>
      <c r="AA57" s="72"/>
      <c r="AB57" s="72"/>
      <c r="AC57" s="72"/>
      <c r="AD57" s="72"/>
      <c r="AE57" s="56"/>
      <c r="AF57" s="56"/>
      <c r="AG57" s="56"/>
      <c r="AH57" s="56"/>
      <c r="AI57" s="56"/>
      <c r="AP57" s="154"/>
      <c r="AQ57" s="57"/>
    </row>
    <row r="58" customFormat="false" ht="15.75" hidden="false" customHeight="true" outlineLevel="0" collapsed="false">
      <c r="A58" s="152" t="n">
        <v>3</v>
      </c>
      <c r="B58" s="135"/>
      <c r="C58" s="135"/>
      <c r="D58" s="135"/>
      <c r="E58" s="153"/>
      <c r="F58" s="153"/>
      <c r="G58" s="56"/>
      <c r="H58" s="56"/>
      <c r="I58" s="56"/>
      <c r="J58" s="56"/>
      <c r="L58" s="151"/>
      <c r="M58" s="151"/>
      <c r="N58" s="151"/>
      <c r="O58" s="130"/>
      <c r="P58" s="130"/>
      <c r="Q58" s="130"/>
      <c r="R58" s="130"/>
      <c r="S58" s="130"/>
      <c r="T58" s="130"/>
      <c r="U58" s="72"/>
      <c r="V58" s="72"/>
      <c r="W58" s="72"/>
      <c r="X58" s="72"/>
      <c r="Y58" s="72"/>
      <c r="Z58" s="72"/>
      <c r="AA58" s="72"/>
      <c r="AB58" s="72"/>
      <c r="AC58" s="72"/>
      <c r="AD58" s="72"/>
      <c r="AE58" s="56"/>
      <c r="AF58" s="56"/>
      <c r="AG58" s="56"/>
      <c r="AH58" s="56"/>
      <c r="AI58" s="56"/>
      <c r="AP58" s="149" t="s">
        <v>210</v>
      </c>
      <c r="AQ58" s="2" t="s">
        <v>211</v>
      </c>
    </row>
    <row r="59" customFormat="false" ht="15.75" hidden="false" customHeight="true" outlineLevel="0" collapsed="false">
      <c r="A59" s="152" t="n">
        <v>4</v>
      </c>
      <c r="B59" s="135"/>
      <c r="C59" s="135"/>
      <c r="D59" s="135"/>
      <c r="E59" s="153"/>
      <c r="F59" s="153"/>
      <c r="G59" s="56"/>
      <c r="H59" s="56"/>
      <c r="I59" s="56"/>
      <c r="J59" s="56"/>
      <c r="L59" s="155"/>
      <c r="M59" s="155"/>
      <c r="N59" s="155"/>
      <c r="O59" s="156"/>
      <c r="P59" s="156"/>
      <c r="Q59" s="156"/>
      <c r="R59" s="156"/>
      <c r="S59" s="156"/>
      <c r="T59" s="156"/>
      <c r="U59" s="86"/>
      <c r="V59" s="86"/>
      <c r="W59" s="86"/>
      <c r="X59" s="86"/>
      <c r="Y59" s="86"/>
      <c r="Z59" s="86"/>
      <c r="AA59" s="86"/>
      <c r="AB59" s="86"/>
      <c r="AC59" s="86"/>
      <c r="AD59" s="86"/>
      <c r="AE59" s="87"/>
      <c r="AF59" s="87"/>
      <c r="AG59" s="87"/>
      <c r="AH59" s="87"/>
      <c r="AI59" s="87"/>
      <c r="AP59" s="89"/>
      <c r="AQ59" s="2" t="s">
        <v>212</v>
      </c>
    </row>
    <row r="60" customFormat="false" ht="15.75" hidden="false" customHeight="true" outlineLevel="0" collapsed="false">
      <c r="A60" s="152" t="n">
        <v>5</v>
      </c>
      <c r="B60" s="135"/>
      <c r="C60" s="135"/>
      <c r="D60" s="135"/>
      <c r="E60" s="153"/>
      <c r="F60" s="153"/>
      <c r="G60" s="56"/>
      <c r="H60" s="56"/>
      <c r="I60" s="56"/>
      <c r="J60" s="56"/>
      <c r="L60" s="1" t="s">
        <v>213</v>
      </c>
      <c r="AP60" s="89"/>
      <c r="AQ60" s="2" t="s">
        <v>214</v>
      </c>
    </row>
    <row r="61" customFormat="false" ht="15.75" hidden="false" customHeight="true" outlineLevel="0" collapsed="false">
      <c r="A61" s="152" t="n">
        <v>6</v>
      </c>
      <c r="B61" s="135"/>
      <c r="C61" s="135"/>
      <c r="D61" s="135"/>
      <c r="E61" s="153"/>
      <c r="F61" s="153"/>
      <c r="G61" s="56"/>
      <c r="H61" s="56"/>
      <c r="I61" s="56"/>
      <c r="J61" s="56"/>
      <c r="L61" s="147" t="s">
        <v>215</v>
      </c>
      <c r="M61" s="147"/>
      <c r="N61" s="147"/>
      <c r="O61" s="148" t="s">
        <v>202</v>
      </c>
      <c r="P61" s="148"/>
      <c r="Q61" s="148"/>
      <c r="R61" s="148"/>
      <c r="S61" s="148"/>
      <c r="T61" s="148"/>
      <c r="U61" s="10" t="s">
        <v>216</v>
      </c>
      <c r="V61" s="10"/>
      <c r="W61" s="10"/>
      <c r="X61" s="10"/>
      <c r="Y61" s="10"/>
      <c r="Z61" s="10" t="s">
        <v>203</v>
      </c>
      <c r="AA61" s="10"/>
      <c r="AB61" s="10"/>
      <c r="AC61" s="10"/>
      <c r="AD61" s="10"/>
      <c r="AE61" s="104" t="s">
        <v>204</v>
      </c>
      <c r="AF61" s="104"/>
      <c r="AG61" s="104"/>
      <c r="AH61" s="104"/>
      <c r="AI61" s="104"/>
      <c r="AP61" s="89"/>
      <c r="AQ61" s="2" t="s">
        <v>61</v>
      </c>
    </row>
    <row r="62" customFormat="false" ht="15.75" hidden="false" customHeight="true" outlineLevel="0" collapsed="false">
      <c r="A62" s="152" t="n">
        <v>7</v>
      </c>
      <c r="B62" s="135"/>
      <c r="C62" s="135"/>
      <c r="D62" s="135"/>
      <c r="E62" s="153"/>
      <c r="F62" s="153"/>
      <c r="G62" s="56"/>
      <c r="H62" s="56"/>
      <c r="I62" s="56"/>
      <c r="J62" s="56"/>
      <c r="L62" s="151"/>
      <c r="M62" s="151"/>
      <c r="N62" s="151"/>
      <c r="O62" s="130"/>
      <c r="P62" s="130"/>
      <c r="Q62" s="130"/>
      <c r="R62" s="130"/>
      <c r="S62" s="130"/>
      <c r="T62" s="130"/>
      <c r="U62" s="157"/>
      <c r="V62" s="157"/>
      <c r="W62" s="130"/>
      <c r="X62" s="158" t="s">
        <v>26</v>
      </c>
      <c r="Y62" s="107"/>
      <c r="Z62" s="72"/>
      <c r="AA62" s="72"/>
      <c r="AB62" s="72"/>
      <c r="AC62" s="72"/>
      <c r="AD62" s="72"/>
      <c r="AE62" s="56"/>
      <c r="AF62" s="56"/>
      <c r="AG62" s="56"/>
      <c r="AH62" s="56"/>
      <c r="AI62" s="56"/>
      <c r="AP62" s="154"/>
      <c r="AQ62" s="57"/>
    </row>
    <row r="63" customFormat="false" ht="15.75" hidden="false" customHeight="true" outlineLevel="0" collapsed="false">
      <c r="A63" s="152" t="n">
        <v>8</v>
      </c>
      <c r="B63" s="135"/>
      <c r="C63" s="135"/>
      <c r="D63" s="135"/>
      <c r="E63" s="153"/>
      <c r="F63" s="153"/>
      <c r="G63" s="56"/>
      <c r="H63" s="56"/>
      <c r="I63" s="56"/>
      <c r="J63" s="56"/>
      <c r="L63" s="151"/>
      <c r="M63" s="151"/>
      <c r="N63" s="151"/>
      <c r="O63" s="130"/>
      <c r="P63" s="130"/>
      <c r="Q63" s="130"/>
      <c r="R63" s="130"/>
      <c r="S63" s="130"/>
      <c r="T63" s="130"/>
      <c r="U63" s="157"/>
      <c r="V63" s="157"/>
      <c r="W63" s="130"/>
      <c r="X63" s="158" t="s">
        <v>26</v>
      </c>
      <c r="Y63" s="107"/>
      <c r="Z63" s="72"/>
      <c r="AA63" s="72"/>
      <c r="AB63" s="72"/>
      <c r="AC63" s="72"/>
      <c r="AD63" s="72"/>
      <c r="AE63" s="56"/>
      <c r="AF63" s="56"/>
      <c r="AG63" s="56"/>
      <c r="AH63" s="56"/>
      <c r="AI63" s="56"/>
      <c r="AP63" s="149" t="s">
        <v>51</v>
      </c>
      <c r="AQ63" s="2" t="s">
        <v>56</v>
      </c>
    </row>
    <row r="64" customFormat="false" ht="15.75" hidden="false" customHeight="true" outlineLevel="0" collapsed="false">
      <c r="A64" s="152" t="n">
        <v>9</v>
      </c>
      <c r="B64" s="135"/>
      <c r="C64" s="135"/>
      <c r="D64" s="135"/>
      <c r="E64" s="153"/>
      <c r="F64" s="153"/>
      <c r="G64" s="56"/>
      <c r="H64" s="56"/>
      <c r="I64" s="56"/>
      <c r="J64" s="56"/>
      <c r="L64" s="151"/>
      <c r="M64" s="151"/>
      <c r="N64" s="151"/>
      <c r="O64" s="130"/>
      <c r="P64" s="130"/>
      <c r="Q64" s="130"/>
      <c r="R64" s="130"/>
      <c r="S64" s="130"/>
      <c r="T64" s="130"/>
      <c r="U64" s="157"/>
      <c r="V64" s="157"/>
      <c r="W64" s="130"/>
      <c r="X64" s="158" t="s">
        <v>26</v>
      </c>
      <c r="Y64" s="107"/>
      <c r="Z64" s="72"/>
      <c r="AA64" s="72"/>
      <c r="AB64" s="72"/>
      <c r="AC64" s="72"/>
      <c r="AD64" s="72"/>
      <c r="AE64" s="56"/>
      <c r="AF64" s="56"/>
      <c r="AG64" s="56"/>
      <c r="AH64" s="56"/>
      <c r="AI64" s="56"/>
      <c r="AP64" s="159"/>
      <c r="AQ64" s="47" t="s">
        <v>61</v>
      </c>
    </row>
    <row r="65" customFormat="false" ht="15.75" hidden="false" customHeight="true" outlineLevel="0" collapsed="false">
      <c r="A65" s="152" t="n">
        <v>10</v>
      </c>
      <c r="B65" s="135"/>
      <c r="C65" s="135"/>
      <c r="D65" s="135"/>
      <c r="E65" s="153"/>
      <c r="F65" s="153"/>
      <c r="G65" s="56"/>
      <c r="H65" s="56"/>
      <c r="I65" s="56"/>
      <c r="J65" s="56"/>
      <c r="L65" s="155"/>
      <c r="M65" s="155"/>
      <c r="N65" s="155"/>
      <c r="O65" s="156"/>
      <c r="P65" s="156"/>
      <c r="Q65" s="156"/>
      <c r="R65" s="156"/>
      <c r="S65" s="156"/>
      <c r="T65" s="156"/>
      <c r="U65" s="160"/>
      <c r="V65" s="160"/>
      <c r="W65" s="130"/>
      <c r="X65" s="158" t="s">
        <v>26</v>
      </c>
      <c r="Y65" s="107"/>
      <c r="Z65" s="86"/>
      <c r="AA65" s="86"/>
      <c r="AB65" s="86"/>
      <c r="AC65" s="86"/>
      <c r="AD65" s="86"/>
      <c r="AE65" s="87"/>
      <c r="AF65" s="87"/>
      <c r="AG65" s="87"/>
      <c r="AH65" s="87"/>
      <c r="AI65" s="87"/>
    </row>
    <row r="66" customFormat="false" ht="15.75" hidden="false" customHeight="true" outlineLevel="0" collapsed="false">
      <c r="A66" s="152" t="n">
        <v>11</v>
      </c>
      <c r="B66" s="135"/>
      <c r="C66" s="135"/>
      <c r="D66" s="135"/>
      <c r="E66" s="153"/>
      <c r="F66" s="153"/>
      <c r="G66" s="56"/>
      <c r="H66" s="56"/>
      <c r="I66" s="56"/>
      <c r="J66" s="56"/>
      <c r="U66" s="161" t="s">
        <v>217</v>
      </c>
      <c r="V66" s="161"/>
      <c r="W66" s="161"/>
      <c r="X66" s="161"/>
      <c r="Y66" s="161"/>
      <c r="Z66" s="161"/>
      <c r="AA66" s="161"/>
      <c r="AB66" s="161"/>
      <c r="AC66" s="161"/>
      <c r="AD66" s="161"/>
      <c r="AE66" s="162"/>
      <c r="AF66" s="162"/>
      <c r="AG66" s="162"/>
      <c r="AH66" s="162"/>
      <c r="AI66" s="162"/>
    </row>
    <row r="67" customFormat="false" ht="15.75" hidden="false" customHeight="true" outlineLevel="0" collapsed="false">
      <c r="A67" s="152" t="n">
        <v>12</v>
      </c>
      <c r="B67" s="135"/>
      <c r="C67" s="135"/>
      <c r="D67" s="135"/>
      <c r="E67" s="153"/>
      <c r="F67" s="153"/>
      <c r="G67" s="56"/>
      <c r="H67" s="56"/>
      <c r="I67" s="56"/>
      <c r="J67" s="56"/>
      <c r="L67" s="1" t="s">
        <v>218</v>
      </c>
    </row>
    <row r="68" customFormat="false" ht="15.75" hidden="false" customHeight="true" outlineLevel="0" collapsed="false">
      <c r="A68" s="163" t="s">
        <v>219</v>
      </c>
      <c r="B68" s="163"/>
      <c r="C68" s="163"/>
      <c r="D68" s="56"/>
      <c r="E68" s="56"/>
      <c r="F68" s="56"/>
      <c r="G68" s="56"/>
      <c r="H68" s="56"/>
      <c r="I68" s="56"/>
      <c r="J68" s="56"/>
      <c r="L68" s="147" t="s">
        <v>220</v>
      </c>
      <c r="M68" s="147"/>
      <c r="N68" s="147"/>
      <c r="O68" s="148" t="s">
        <v>202</v>
      </c>
      <c r="P68" s="148"/>
      <c r="Q68" s="148"/>
      <c r="R68" s="148"/>
      <c r="S68" s="148"/>
      <c r="T68" s="148"/>
      <c r="U68" s="148"/>
      <c r="V68" s="10" t="s">
        <v>203</v>
      </c>
      <c r="W68" s="10"/>
      <c r="X68" s="10"/>
      <c r="Y68" s="10"/>
      <c r="Z68" s="10"/>
      <c r="AA68" s="10"/>
      <c r="AB68" s="10"/>
      <c r="AC68" s="104" t="s">
        <v>204</v>
      </c>
      <c r="AD68" s="104"/>
      <c r="AE68" s="104"/>
      <c r="AF68" s="104"/>
      <c r="AG68" s="104"/>
      <c r="AH68" s="104"/>
      <c r="AI68" s="104"/>
    </row>
    <row r="69" customFormat="false" ht="15.75" hidden="false" customHeight="true" outlineLevel="0" collapsed="false">
      <c r="A69" s="163" t="s">
        <v>55</v>
      </c>
      <c r="B69" s="163"/>
      <c r="C69" s="163"/>
      <c r="D69" s="164" t="str">
        <f aca="false">IF(SUM(G56:J67,D68)=0,"",SUM(G56:J67,D68))</f>
        <v/>
      </c>
      <c r="E69" s="164"/>
      <c r="F69" s="164"/>
      <c r="G69" s="164"/>
      <c r="H69" s="164"/>
      <c r="I69" s="164"/>
      <c r="J69" s="164"/>
      <c r="L69" s="151"/>
      <c r="M69" s="151"/>
      <c r="N69" s="151"/>
      <c r="O69" s="130"/>
      <c r="P69" s="130"/>
      <c r="Q69" s="130"/>
      <c r="R69" s="130"/>
      <c r="S69" s="130"/>
      <c r="T69" s="130"/>
      <c r="U69" s="130"/>
      <c r="V69" s="72"/>
      <c r="W69" s="72"/>
      <c r="X69" s="72"/>
      <c r="Y69" s="72"/>
      <c r="Z69" s="72"/>
      <c r="AA69" s="72"/>
      <c r="AB69" s="72"/>
      <c r="AC69" s="56"/>
      <c r="AD69" s="56"/>
      <c r="AE69" s="56"/>
      <c r="AF69" s="56"/>
      <c r="AG69" s="56"/>
      <c r="AH69" s="56"/>
      <c r="AI69" s="56"/>
    </row>
    <row r="70" customFormat="false" ht="15.75" hidden="false" customHeight="true" outlineLevel="0" collapsed="false">
      <c r="A70" s="163" t="s">
        <v>221</v>
      </c>
      <c r="B70" s="163"/>
      <c r="C70" s="163"/>
      <c r="D70" s="165"/>
      <c r="E70" s="165"/>
      <c r="F70" s="165"/>
      <c r="G70" s="165"/>
      <c r="H70" s="165"/>
      <c r="I70" s="165"/>
      <c r="J70" s="165"/>
      <c r="L70" s="151"/>
      <c r="M70" s="151"/>
      <c r="N70" s="151"/>
      <c r="O70" s="130"/>
      <c r="P70" s="130"/>
      <c r="Q70" s="130"/>
      <c r="R70" s="130"/>
      <c r="S70" s="130"/>
      <c r="T70" s="130"/>
      <c r="U70" s="130"/>
      <c r="V70" s="72"/>
      <c r="W70" s="72"/>
      <c r="X70" s="72"/>
      <c r="Y70" s="72"/>
      <c r="Z70" s="72"/>
      <c r="AA70" s="72"/>
      <c r="AB70" s="72"/>
      <c r="AC70" s="56"/>
      <c r="AD70" s="56"/>
      <c r="AE70" s="56"/>
      <c r="AF70" s="56"/>
      <c r="AG70" s="56"/>
      <c r="AH70" s="56"/>
      <c r="AI70" s="56"/>
    </row>
    <row r="71" customFormat="false" ht="15.75" hidden="false" customHeight="true" outlineLevel="0" collapsed="false">
      <c r="A71" s="163" t="s">
        <v>222</v>
      </c>
      <c r="B71" s="163"/>
      <c r="C71" s="163"/>
      <c r="D71" s="165"/>
      <c r="E71" s="165"/>
      <c r="F71" s="165"/>
      <c r="G71" s="165"/>
      <c r="H71" s="165"/>
      <c r="I71" s="165"/>
      <c r="J71" s="165"/>
      <c r="L71" s="151"/>
      <c r="M71" s="151"/>
      <c r="N71" s="151"/>
      <c r="O71" s="130"/>
      <c r="P71" s="130"/>
      <c r="Q71" s="130"/>
      <c r="R71" s="130"/>
      <c r="S71" s="130"/>
      <c r="T71" s="130"/>
      <c r="U71" s="130"/>
      <c r="V71" s="72"/>
      <c r="W71" s="72"/>
      <c r="X71" s="72"/>
      <c r="Y71" s="72"/>
      <c r="Z71" s="72"/>
      <c r="AA71" s="72"/>
      <c r="AB71" s="72"/>
      <c r="AC71" s="56"/>
      <c r="AD71" s="56"/>
      <c r="AE71" s="56"/>
      <c r="AF71" s="56"/>
      <c r="AG71" s="56"/>
      <c r="AH71" s="56"/>
      <c r="AI71" s="56"/>
    </row>
    <row r="72" customFormat="false" ht="15.75" hidden="false" customHeight="true" outlineLevel="0" collapsed="false">
      <c r="A72" s="166" t="s">
        <v>24</v>
      </c>
      <c r="B72" s="166"/>
      <c r="C72" s="166"/>
      <c r="D72" s="167"/>
      <c r="E72" s="167"/>
      <c r="F72" s="167"/>
      <c r="G72" s="167"/>
      <c r="H72" s="167"/>
      <c r="I72" s="167"/>
      <c r="J72" s="167"/>
      <c r="L72" s="155"/>
      <c r="M72" s="155"/>
      <c r="N72" s="155"/>
      <c r="O72" s="156"/>
      <c r="P72" s="156"/>
      <c r="Q72" s="156"/>
      <c r="R72" s="156"/>
      <c r="S72" s="156"/>
      <c r="T72" s="156"/>
      <c r="U72" s="156"/>
      <c r="V72" s="86"/>
      <c r="W72" s="86"/>
      <c r="X72" s="86"/>
      <c r="Y72" s="86"/>
      <c r="Z72" s="86"/>
      <c r="AA72" s="86"/>
      <c r="AB72" s="86"/>
      <c r="AC72" s="87"/>
      <c r="AD72" s="87"/>
      <c r="AE72" s="87"/>
      <c r="AF72" s="87"/>
      <c r="AG72" s="87"/>
      <c r="AH72" s="87"/>
      <c r="AI72" s="87"/>
    </row>
    <row r="73" customFormat="false" ht="15.75" hidden="false" customHeight="true" outlineLevel="0" collapsed="false">
      <c r="A73" s="1" t="s">
        <v>223</v>
      </c>
    </row>
    <row r="74" customFormat="false" ht="15.75" hidden="false" customHeight="true" outlineLevel="0" collapsed="false">
      <c r="A74" s="150"/>
      <c r="B74" s="150"/>
      <c r="C74" s="150"/>
      <c r="D74" s="150"/>
      <c r="E74" s="150"/>
      <c r="F74" s="12" t="s">
        <v>203</v>
      </c>
      <c r="G74" s="12"/>
      <c r="H74" s="12"/>
      <c r="I74" s="12"/>
      <c r="J74" s="12"/>
      <c r="K74" s="12"/>
      <c r="L74" s="12" t="s">
        <v>204</v>
      </c>
      <c r="M74" s="12"/>
      <c r="N74" s="12"/>
      <c r="O74" s="12"/>
      <c r="P74" s="12"/>
      <c r="Q74" s="12"/>
      <c r="R74" s="12" t="s">
        <v>224</v>
      </c>
      <c r="S74" s="12"/>
      <c r="T74" s="12"/>
      <c r="U74" s="12"/>
      <c r="V74" s="12"/>
      <c r="W74" s="12"/>
      <c r="X74" s="12" t="s">
        <v>225</v>
      </c>
      <c r="Y74" s="12"/>
      <c r="Z74" s="12"/>
      <c r="AA74" s="12"/>
      <c r="AB74" s="12"/>
      <c r="AC74" s="12"/>
      <c r="AD74" s="62" t="s">
        <v>226</v>
      </c>
      <c r="AE74" s="62"/>
      <c r="AF74" s="62"/>
      <c r="AG74" s="62"/>
      <c r="AH74" s="62"/>
      <c r="AI74" s="62"/>
    </row>
    <row r="75" customFormat="false" ht="15.75" hidden="false" customHeight="true" outlineLevel="0" collapsed="false">
      <c r="A75" s="163" t="s">
        <v>63</v>
      </c>
      <c r="B75" s="163"/>
      <c r="C75" s="163"/>
      <c r="D75" s="32" t="s">
        <v>64</v>
      </c>
      <c r="E75" s="32"/>
      <c r="F75" s="72"/>
      <c r="G75" s="72"/>
      <c r="H75" s="72"/>
      <c r="I75" s="72"/>
      <c r="J75" s="72"/>
      <c r="K75" s="72"/>
      <c r="L75" s="72"/>
      <c r="M75" s="72"/>
      <c r="N75" s="72"/>
      <c r="O75" s="72"/>
      <c r="P75" s="72"/>
      <c r="Q75" s="72"/>
      <c r="R75" s="168" t="n">
        <f aca="false">F75-L75</f>
        <v>0</v>
      </c>
      <c r="S75" s="168"/>
      <c r="T75" s="168"/>
      <c r="U75" s="168"/>
      <c r="V75" s="168"/>
      <c r="W75" s="168"/>
      <c r="X75" s="168" t="n">
        <f aca="false">IF(SUM(R75+R76)=0,0,IF(SUM(R75+R76)&gt;500000,500000,SUM(R75+R76)))</f>
        <v>0</v>
      </c>
      <c r="Y75" s="168"/>
      <c r="Z75" s="168"/>
      <c r="AA75" s="168"/>
      <c r="AB75" s="168"/>
      <c r="AC75" s="168"/>
      <c r="AD75" s="73" t="n">
        <f aca="false">IF(R75-X75&lt;0,0,R75-X75)</f>
        <v>0</v>
      </c>
      <c r="AE75" s="73"/>
      <c r="AF75" s="73"/>
      <c r="AG75" s="73"/>
      <c r="AH75" s="73"/>
      <c r="AI75" s="73"/>
      <c r="AP75" s="115" t="s">
        <v>227</v>
      </c>
      <c r="AQ75" s="84" t="n">
        <f aca="false">IF(R75-X75&gt;0,0,R75-X75)</f>
        <v>0</v>
      </c>
    </row>
    <row r="76" customFormat="false" ht="15.75" hidden="false" customHeight="true" outlineLevel="0" collapsed="false">
      <c r="A76" s="163"/>
      <c r="B76" s="163"/>
      <c r="C76" s="163"/>
      <c r="D76" s="32" t="s">
        <v>68</v>
      </c>
      <c r="E76" s="32"/>
      <c r="F76" s="72"/>
      <c r="G76" s="72"/>
      <c r="H76" s="72"/>
      <c r="I76" s="72"/>
      <c r="J76" s="72"/>
      <c r="K76" s="72"/>
      <c r="L76" s="72"/>
      <c r="M76" s="72"/>
      <c r="N76" s="72"/>
      <c r="O76" s="72"/>
      <c r="P76" s="72"/>
      <c r="Q76" s="72"/>
      <c r="R76" s="168" t="n">
        <f aca="false">F76-L76</f>
        <v>0</v>
      </c>
      <c r="S76" s="168"/>
      <c r="T76" s="168"/>
      <c r="U76" s="168"/>
      <c r="V76" s="168"/>
      <c r="W76" s="168"/>
      <c r="X76" s="168"/>
      <c r="Y76" s="168"/>
      <c r="Z76" s="168"/>
      <c r="AA76" s="168"/>
      <c r="AB76" s="168"/>
      <c r="AC76" s="168"/>
      <c r="AD76" s="73" t="n">
        <f aca="false">R76+AQ75</f>
        <v>0</v>
      </c>
      <c r="AE76" s="73"/>
      <c r="AF76" s="73"/>
      <c r="AG76" s="73"/>
      <c r="AH76" s="73"/>
      <c r="AI76" s="73"/>
    </row>
    <row r="77" customFormat="false" ht="15.75" hidden="false" customHeight="true" outlineLevel="0" collapsed="false">
      <c r="A77" s="169" t="s">
        <v>70</v>
      </c>
      <c r="B77" s="169"/>
      <c r="C77" s="169"/>
      <c r="D77" s="169"/>
      <c r="E77" s="169"/>
      <c r="F77" s="86"/>
      <c r="G77" s="86"/>
      <c r="H77" s="86"/>
      <c r="I77" s="86"/>
      <c r="J77" s="86"/>
      <c r="K77" s="86"/>
      <c r="L77" s="86"/>
      <c r="M77" s="86"/>
      <c r="N77" s="86"/>
      <c r="O77" s="86"/>
      <c r="P77" s="86"/>
      <c r="Q77" s="86"/>
      <c r="R77" s="170" t="n">
        <f aca="false">F77-L77</f>
        <v>0</v>
      </c>
      <c r="S77" s="170"/>
      <c r="T77" s="170"/>
      <c r="U77" s="170"/>
      <c r="V77" s="170"/>
      <c r="W77" s="170"/>
      <c r="X77" s="170" t="n">
        <f aca="false">IF(R77=0,0,IF(R77&gt;500000,500000,R77))</f>
        <v>0</v>
      </c>
      <c r="Y77" s="170"/>
      <c r="Z77" s="170"/>
      <c r="AA77" s="170"/>
      <c r="AB77" s="170"/>
      <c r="AC77" s="170"/>
      <c r="AD77" s="66" t="n">
        <f aca="false">R77-X77</f>
        <v>0</v>
      </c>
      <c r="AE77" s="66"/>
      <c r="AF77" s="66"/>
      <c r="AG77" s="66"/>
      <c r="AH77" s="66"/>
      <c r="AI77" s="66"/>
    </row>
    <row r="78" customFormat="false" ht="15.75" hidden="false" customHeight="true" outlineLevel="0" collapsed="false">
      <c r="A78" s="1" t="s">
        <v>228</v>
      </c>
      <c r="S78" s="171" t="s">
        <v>229</v>
      </c>
      <c r="T78" s="171"/>
      <c r="U78" s="171"/>
      <c r="V78" s="171"/>
      <c r="W78" s="171"/>
      <c r="X78" s="171"/>
      <c r="Y78" s="171"/>
      <c r="Z78" s="171"/>
      <c r="AA78" s="171"/>
      <c r="AB78" s="171"/>
      <c r="AC78" s="171"/>
      <c r="AD78" s="172" t="n">
        <f aca="false">AD75+(AD76+AD77)/2</f>
        <v>0</v>
      </c>
      <c r="AE78" s="172"/>
      <c r="AF78" s="172"/>
      <c r="AG78" s="172"/>
      <c r="AH78" s="172"/>
      <c r="AI78" s="172"/>
    </row>
    <row r="79" customFormat="false" ht="15.75" hidden="false" customHeight="true" outlineLevel="0" collapsed="false">
      <c r="A79" s="147" t="s">
        <v>15</v>
      </c>
      <c r="B79" s="147"/>
      <c r="C79" s="103"/>
      <c r="D79" s="103"/>
      <c r="E79" s="103"/>
      <c r="F79" s="103"/>
      <c r="G79" s="103"/>
      <c r="H79" s="103"/>
      <c r="I79" s="103"/>
      <c r="J79" s="12" t="s">
        <v>124</v>
      </c>
      <c r="K79" s="12"/>
      <c r="L79" s="10" t="s">
        <v>25</v>
      </c>
      <c r="M79" s="10"/>
      <c r="N79" s="10"/>
      <c r="O79" s="10" t="s">
        <v>230</v>
      </c>
      <c r="P79" s="10"/>
      <c r="Q79" s="10"/>
      <c r="R79" s="173"/>
      <c r="S79" s="173"/>
      <c r="U79" s="1" t="s">
        <v>231</v>
      </c>
    </row>
    <row r="80" customFormat="false" ht="15.75" hidden="false" customHeight="true" outlineLevel="0" collapsed="false">
      <c r="A80" s="163" t="s">
        <v>17</v>
      </c>
      <c r="B80" s="163"/>
      <c r="C80" s="106"/>
      <c r="D80" s="106"/>
      <c r="E80" s="106"/>
      <c r="F80" s="106"/>
      <c r="G80" s="106"/>
      <c r="H80" s="106"/>
      <c r="I80" s="106"/>
      <c r="J80" s="106"/>
      <c r="K80" s="106"/>
      <c r="L80" s="107"/>
      <c r="M80" s="107"/>
      <c r="N80" s="107"/>
      <c r="O80" s="120" t="s">
        <v>232</v>
      </c>
      <c r="P80" s="120"/>
      <c r="Q80" s="120"/>
      <c r="R80" s="120"/>
      <c r="S80" s="120"/>
      <c r="U80" s="174" t="s">
        <v>233</v>
      </c>
      <c r="V80" s="174"/>
      <c r="W80" s="174"/>
      <c r="X80" s="174"/>
      <c r="Y80" s="174"/>
      <c r="Z80" s="174"/>
      <c r="AA80" s="175" t="s">
        <v>226</v>
      </c>
      <c r="AB80" s="176"/>
      <c r="AC80" s="176"/>
      <c r="AD80" s="176"/>
      <c r="AE80" s="176"/>
      <c r="AF80" s="176"/>
      <c r="AG80" s="176"/>
      <c r="AH80" s="177" t="s">
        <v>234</v>
      </c>
    </row>
    <row r="81" customFormat="false" ht="15.75" hidden="false" customHeight="true" outlineLevel="0" collapsed="false">
      <c r="A81" s="163" t="s">
        <v>10</v>
      </c>
      <c r="B81" s="163"/>
      <c r="C81" s="163"/>
      <c r="D81" s="178"/>
      <c r="E81" s="178"/>
      <c r="F81" s="178"/>
      <c r="G81" s="178"/>
      <c r="H81" s="178"/>
      <c r="I81" s="178"/>
      <c r="J81" s="178"/>
      <c r="K81" s="178"/>
      <c r="L81" s="107"/>
      <c r="M81" s="108" t="s">
        <v>26</v>
      </c>
      <c r="N81" s="107"/>
      <c r="O81" s="179"/>
      <c r="P81" s="179"/>
      <c r="Q81" s="179"/>
      <c r="R81" s="179"/>
      <c r="S81" s="179"/>
      <c r="U81" s="174"/>
      <c r="V81" s="174"/>
      <c r="W81" s="174"/>
      <c r="X81" s="174"/>
      <c r="Y81" s="174"/>
      <c r="Z81" s="174"/>
      <c r="AA81" s="180"/>
      <c r="AB81" s="180"/>
      <c r="AC81" s="180"/>
      <c r="AD81" s="180"/>
      <c r="AE81" s="180"/>
      <c r="AF81" s="180"/>
      <c r="AG81" s="180"/>
      <c r="AH81" s="180"/>
    </row>
    <row r="82" customFormat="false" ht="15.75" hidden="false" customHeight="true" outlineLevel="0" collapsed="false">
      <c r="A82" s="163" t="s">
        <v>15</v>
      </c>
      <c r="B82" s="163"/>
      <c r="C82" s="106"/>
      <c r="D82" s="106"/>
      <c r="E82" s="106"/>
      <c r="F82" s="106"/>
      <c r="G82" s="106"/>
      <c r="H82" s="106"/>
      <c r="I82" s="106"/>
      <c r="J82" s="32" t="s">
        <v>124</v>
      </c>
      <c r="K82" s="32"/>
      <c r="L82" s="78" t="s">
        <v>25</v>
      </c>
      <c r="M82" s="78"/>
      <c r="N82" s="78"/>
      <c r="O82" s="54" t="s">
        <v>230</v>
      </c>
      <c r="P82" s="54"/>
      <c r="Q82" s="54"/>
      <c r="R82" s="181"/>
      <c r="S82" s="181"/>
      <c r="U82" s="182" t="s">
        <v>235</v>
      </c>
      <c r="V82" s="182"/>
      <c r="W82" s="182"/>
      <c r="X82" s="182"/>
      <c r="Y82" s="182"/>
      <c r="Z82" s="182"/>
      <c r="AA82" s="183"/>
      <c r="AB82" s="183"/>
      <c r="AC82" s="183"/>
      <c r="AD82" s="183"/>
      <c r="AE82" s="183"/>
      <c r="AF82" s="183"/>
      <c r="AG82" s="183"/>
      <c r="AH82" s="183"/>
    </row>
    <row r="83" customFormat="false" ht="15.75" hidden="false" customHeight="true" outlineLevel="0" collapsed="false">
      <c r="A83" s="163" t="s">
        <v>17</v>
      </c>
      <c r="B83" s="163"/>
      <c r="C83" s="106"/>
      <c r="D83" s="106"/>
      <c r="E83" s="106"/>
      <c r="F83" s="106"/>
      <c r="G83" s="106"/>
      <c r="H83" s="106"/>
      <c r="I83" s="106"/>
      <c r="J83" s="106"/>
      <c r="K83" s="106"/>
      <c r="L83" s="107"/>
      <c r="M83" s="107"/>
      <c r="N83" s="107"/>
      <c r="O83" s="120" t="s">
        <v>232</v>
      </c>
      <c r="P83" s="120"/>
      <c r="Q83" s="120"/>
      <c r="R83" s="120"/>
      <c r="S83" s="120"/>
      <c r="U83" s="182"/>
      <c r="V83" s="182"/>
      <c r="W83" s="182"/>
      <c r="X83" s="182"/>
      <c r="Y83" s="182"/>
      <c r="Z83" s="182"/>
      <c r="AA83" s="183"/>
      <c r="AB83" s="183"/>
      <c r="AC83" s="183"/>
      <c r="AD83" s="183"/>
      <c r="AE83" s="183"/>
      <c r="AF83" s="183"/>
      <c r="AG83" s="183"/>
      <c r="AH83" s="183"/>
    </row>
    <row r="84" customFormat="false" ht="15.75" hidden="false" customHeight="true" outlineLevel="0" collapsed="false">
      <c r="A84" s="163" t="s">
        <v>10</v>
      </c>
      <c r="B84" s="163"/>
      <c r="C84" s="163"/>
      <c r="D84" s="178"/>
      <c r="E84" s="178"/>
      <c r="F84" s="178"/>
      <c r="G84" s="178"/>
      <c r="H84" s="178"/>
      <c r="I84" s="178"/>
      <c r="J84" s="178"/>
      <c r="K84" s="178"/>
      <c r="L84" s="107"/>
      <c r="M84" s="108" t="s">
        <v>26</v>
      </c>
      <c r="N84" s="107"/>
      <c r="O84" s="179"/>
      <c r="P84" s="179"/>
      <c r="Q84" s="179"/>
      <c r="R84" s="179"/>
      <c r="S84" s="179"/>
      <c r="U84" s="184" t="s">
        <v>236</v>
      </c>
      <c r="V84" s="184"/>
      <c r="W84" s="184"/>
      <c r="X84" s="184"/>
      <c r="Y84" s="184"/>
      <c r="Z84" s="184"/>
      <c r="AA84" s="185" t="s">
        <v>237</v>
      </c>
      <c r="AB84" s="185"/>
      <c r="AC84" s="185"/>
      <c r="AD84" s="185"/>
      <c r="AE84" s="186" t="s">
        <v>238</v>
      </c>
      <c r="AF84" s="186"/>
      <c r="AG84" s="186"/>
      <c r="AH84" s="186"/>
    </row>
    <row r="85" customFormat="false" ht="15.75" hidden="false" customHeight="true" outlineLevel="0" collapsed="false">
      <c r="A85" s="163" t="s">
        <v>15</v>
      </c>
      <c r="B85" s="163"/>
      <c r="C85" s="106"/>
      <c r="D85" s="106"/>
      <c r="E85" s="106"/>
      <c r="F85" s="106"/>
      <c r="G85" s="106"/>
      <c r="H85" s="106"/>
      <c r="I85" s="106"/>
      <c r="J85" s="32" t="s">
        <v>124</v>
      </c>
      <c r="K85" s="32"/>
      <c r="L85" s="78" t="s">
        <v>25</v>
      </c>
      <c r="M85" s="78"/>
      <c r="N85" s="78"/>
      <c r="O85" s="54" t="s">
        <v>230</v>
      </c>
      <c r="P85" s="54"/>
      <c r="Q85" s="54"/>
      <c r="R85" s="181"/>
      <c r="S85" s="181"/>
      <c r="U85" s="184"/>
      <c r="V85" s="184"/>
      <c r="W85" s="184"/>
      <c r="X85" s="184"/>
      <c r="Y85" s="184"/>
      <c r="Z85" s="184"/>
      <c r="AA85" s="187"/>
      <c r="AB85" s="187"/>
      <c r="AC85" s="187"/>
      <c r="AD85" s="187"/>
      <c r="AE85" s="188"/>
      <c r="AF85" s="188"/>
      <c r="AG85" s="188"/>
      <c r="AH85" s="188"/>
    </row>
    <row r="86" customFormat="false" ht="15.75" hidden="false" customHeight="true" outlineLevel="0" collapsed="false">
      <c r="A86" s="163" t="s">
        <v>17</v>
      </c>
      <c r="B86" s="163"/>
      <c r="C86" s="106"/>
      <c r="D86" s="106"/>
      <c r="E86" s="106"/>
      <c r="F86" s="106"/>
      <c r="G86" s="106"/>
      <c r="H86" s="106"/>
      <c r="I86" s="106"/>
      <c r="J86" s="106"/>
      <c r="K86" s="106"/>
      <c r="L86" s="107"/>
      <c r="M86" s="107"/>
      <c r="N86" s="107"/>
      <c r="O86" s="120" t="s">
        <v>232</v>
      </c>
      <c r="P86" s="120"/>
      <c r="Q86" s="120"/>
      <c r="R86" s="120"/>
      <c r="S86" s="120"/>
      <c r="U86" s="189" t="s">
        <v>239</v>
      </c>
      <c r="V86" s="189"/>
      <c r="W86" s="189"/>
      <c r="X86" s="189"/>
      <c r="Y86" s="189"/>
      <c r="Z86" s="189"/>
      <c r="AA86" s="190" t="s">
        <v>240</v>
      </c>
      <c r="AB86" s="190"/>
      <c r="AC86" s="190"/>
      <c r="AD86" s="190"/>
      <c r="AE86" s="191"/>
      <c r="AF86" s="192" t="s">
        <v>20</v>
      </c>
      <c r="AG86" s="191"/>
      <c r="AH86" s="193" t="s">
        <v>21</v>
      </c>
    </row>
    <row r="87" customFormat="false" ht="15.75" hidden="false" customHeight="true" outlineLevel="0" collapsed="false">
      <c r="A87" s="166" t="s">
        <v>10</v>
      </c>
      <c r="B87" s="166"/>
      <c r="C87" s="166"/>
      <c r="D87" s="194"/>
      <c r="E87" s="194"/>
      <c r="F87" s="194"/>
      <c r="G87" s="194"/>
      <c r="H87" s="194"/>
      <c r="I87" s="194"/>
      <c r="J87" s="194"/>
      <c r="K87" s="194"/>
      <c r="L87" s="40"/>
      <c r="M87" s="125" t="s">
        <v>26</v>
      </c>
      <c r="N87" s="40"/>
      <c r="O87" s="111"/>
      <c r="P87" s="111"/>
      <c r="Q87" s="111"/>
      <c r="R87" s="111"/>
      <c r="S87" s="111"/>
      <c r="U87" s="189"/>
      <c r="V87" s="189"/>
      <c r="W87" s="189"/>
      <c r="X87" s="189"/>
      <c r="Y87" s="189"/>
      <c r="Z87" s="189"/>
      <c r="AA87" s="190"/>
      <c r="AB87" s="190"/>
      <c r="AC87" s="190"/>
      <c r="AD87" s="190"/>
      <c r="AE87" s="191"/>
      <c r="AF87" s="192"/>
      <c r="AG87" s="191"/>
      <c r="AH87" s="193"/>
      <c r="AP87" s="195" t="s">
        <v>241</v>
      </c>
      <c r="AQ87" s="57" t="s">
        <v>242</v>
      </c>
    </row>
    <row r="88" customFormat="false" ht="15.75" hidden="false" customHeight="true" outlineLevel="0" collapsed="false">
      <c r="A88" s="196" t="s">
        <v>243</v>
      </c>
      <c r="B88" s="196"/>
      <c r="C88" s="196"/>
      <c r="D88" s="196"/>
      <c r="E88" s="196"/>
      <c r="F88" s="196"/>
      <c r="G88" s="196"/>
      <c r="H88" s="196"/>
      <c r="I88" s="197" t="s">
        <v>244</v>
      </c>
      <c r="J88" s="197"/>
      <c r="K88" s="197"/>
      <c r="L88" s="197"/>
      <c r="M88" s="161" t="s">
        <v>245</v>
      </c>
      <c r="N88" s="161"/>
      <c r="O88" s="198" t="n">
        <f aca="false">SUM(O81,O84,O87)</f>
        <v>0</v>
      </c>
      <c r="P88" s="198"/>
      <c r="Q88" s="198"/>
      <c r="R88" s="198"/>
      <c r="S88" s="198"/>
      <c r="U88" s="199" t="s">
        <v>246</v>
      </c>
      <c r="V88" s="199"/>
      <c r="W88" s="199"/>
      <c r="X88" s="199"/>
      <c r="Y88" s="199"/>
      <c r="Z88" s="199"/>
      <c r="AA88" s="199"/>
      <c r="AB88" s="199"/>
      <c r="AC88" s="199"/>
      <c r="AD88" s="199"/>
      <c r="AE88" s="199"/>
      <c r="AF88" s="199"/>
      <c r="AG88" s="199"/>
      <c r="AH88" s="199"/>
      <c r="AP88" s="195"/>
      <c r="AQ88" s="47" t="s">
        <v>244</v>
      </c>
    </row>
    <row r="89" customFormat="false" ht="15.75" hidden="false" customHeight="true" outlineLevel="0" collapsed="false">
      <c r="A89" s="1" t="s">
        <v>247</v>
      </c>
      <c r="AP89" s="195" t="s">
        <v>248</v>
      </c>
      <c r="AQ89" s="57" t="s">
        <v>240</v>
      </c>
    </row>
    <row r="90" customFormat="false" ht="15.75" hidden="false" customHeight="true" outlineLevel="0" collapsed="false">
      <c r="A90" s="147" t="s">
        <v>15</v>
      </c>
      <c r="B90" s="147"/>
      <c r="C90" s="200"/>
      <c r="D90" s="200"/>
      <c r="E90" s="200"/>
      <c r="F90" s="200"/>
      <c r="G90" s="200"/>
      <c r="H90" s="200"/>
      <c r="I90" s="200"/>
      <c r="J90" s="200"/>
      <c r="K90" s="200"/>
      <c r="L90" s="201" t="s">
        <v>8</v>
      </c>
      <c r="M90" s="201"/>
      <c r="N90" s="201"/>
      <c r="O90" s="202"/>
      <c r="P90" s="202"/>
      <c r="Q90" s="202"/>
      <c r="R90" s="202"/>
      <c r="S90" s="202"/>
      <c r="T90" s="202"/>
      <c r="U90" s="202"/>
      <c r="V90" s="202"/>
      <c r="W90" s="202"/>
      <c r="X90" s="202"/>
      <c r="Y90" s="202"/>
      <c r="Z90" s="202"/>
      <c r="AA90" s="202"/>
      <c r="AB90" s="202"/>
      <c r="AC90" s="202"/>
      <c r="AD90" s="203" t="s">
        <v>249</v>
      </c>
      <c r="AE90" s="203"/>
      <c r="AF90" s="197"/>
      <c r="AG90" s="197"/>
      <c r="AH90" s="197"/>
      <c r="AI90" s="197"/>
      <c r="AP90" s="195"/>
      <c r="AQ90" s="2" t="s">
        <v>250</v>
      </c>
    </row>
    <row r="91" customFormat="false" ht="15.75" hidden="false" customHeight="true" outlineLevel="0" collapsed="false">
      <c r="A91" s="166" t="s">
        <v>17</v>
      </c>
      <c r="B91" s="166"/>
      <c r="C91" s="40"/>
      <c r="D91" s="40"/>
      <c r="E91" s="40"/>
      <c r="F91" s="40"/>
      <c r="G91" s="40"/>
      <c r="H91" s="40"/>
      <c r="I91" s="40"/>
      <c r="J91" s="40"/>
      <c r="K91" s="40"/>
      <c r="L91" s="201"/>
      <c r="M91" s="201"/>
      <c r="N91" s="201"/>
      <c r="O91" s="202"/>
      <c r="P91" s="202"/>
      <c r="Q91" s="202"/>
      <c r="R91" s="202"/>
      <c r="S91" s="202"/>
      <c r="T91" s="202"/>
      <c r="U91" s="202"/>
      <c r="V91" s="202"/>
      <c r="W91" s="202"/>
      <c r="X91" s="202"/>
      <c r="Y91" s="202"/>
      <c r="Z91" s="202"/>
      <c r="AA91" s="202"/>
      <c r="AB91" s="202"/>
      <c r="AC91" s="202"/>
      <c r="AD91" s="203"/>
      <c r="AE91" s="203"/>
      <c r="AF91" s="197"/>
      <c r="AG91" s="197"/>
      <c r="AH91" s="197"/>
      <c r="AI91" s="197"/>
      <c r="AP91" s="195"/>
      <c r="AQ91" s="2" t="s">
        <v>251</v>
      </c>
    </row>
    <row r="92" customFormat="false" ht="15.75" hidden="false" customHeight="true" outlineLevel="0" collapsed="false">
      <c r="A92" s="147" t="s">
        <v>15</v>
      </c>
      <c r="B92" s="147"/>
      <c r="C92" s="200"/>
      <c r="D92" s="200"/>
      <c r="E92" s="200"/>
      <c r="F92" s="200"/>
      <c r="G92" s="200"/>
      <c r="H92" s="200"/>
      <c r="I92" s="200"/>
      <c r="J92" s="200"/>
      <c r="K92" s="200"/>
      <c r="L92" s="201" t="s">
        <v>8</v>
      </c>
      <c r="M92" s="201"/>
      <c r="N92" s="201"/>
      <c r="O92" s="202"/>
      <c r="P92" s="202"/>
      <c r="Q92" s="202"/>
      <c r="R92" s="202"/>
      <c r="S92" s="202"/>
      <c r="T92" s="202"/>
      <c r="U92" s="202"/>
      <c r="V92" s="202"/>
      <c r="W92" s="202"/>
      <c r="X92" s="202"/>
      <c r="Y92" s="202"/>
      <c r="Z92" s="202"/>
      <c r="AA92" s="202"/>
      <c r="AB92" s="202"/>
      <c r="AC92" s="202"/>
      <c r="AD92" s="203" t="s">
        <v>249</v>
      </c>
      <c r="AE92" s="203"/>
      <c r="AF92" s="197"/>
      <c r="AG92" s="197"/>
      <c r="AH92" s="197"/>
      <c r="AI92" s="197"/>
      <c r="AP92" s="195"/>
      <c r="AQ92" s="123" t="n">
        <f aca="false">FALSE()</f>
        <v>0</v>
      </c>
    </row>
    <row r="93" customFormat="false" ht="15.75" hidden="false" customHeight="true" outlineLevel="0" collapsed="false">
      <c r="A93" s="166" t="s">
        <v>17</v>
      </c>
      <c r="B93" s="166"/>
      <c r="C93" s="40"/>
      <c r="D93" s="40"/>
      <c r="E93" s="40"/>
      <c r="F93" s="40"/>
      <c r="G93" s="40"/>
      <c r="H93" s="40"/>
      <c r="I93" s="40"/>
      <c r="J93" s="40"/>
      <c r="K93" s="40"/>
      <c r="L93" s="201"/>
      <c r="M93" s="201"/>
      <c r="N93" s="201"/>
      <c r="O93" s="202"/>
      <c r="P93" s="202"/>
      <c r="Q93" s="202"/>
      <c r="R93" s="202"/>
      <c r="S93" s="202"/>
      <c r="T93" s="202"/>
      <c r="U93" s="202"/>
      <c r="V93" s="202"/>
      <c r="W93" s="202"/>
      <c r="X93" s="202"/>
      <c r="Y93" s="202"/>
      <c r="Z93" s="202"/>
      <c r="AA93" s="202"/>
      <c r="AB93" s="202"/>
      <c r="AC93" s="202"/>
      <c r="AD93" s="203"/>
      <c r="AE93" s="203"/>
      <c r="AF93" s="197"/>
      <c r="AG93" s="197"/>
      <c r="AH93" s="197"/>
      <c r="AI93" s="197"/>
      <c r="AP93" s="89"/>
    </row>
    <row r="94" s="1" customFormat="true" ht="15.75" hidden="false" customHeight="true" outlineLevel="0" collapsed="false">
      <c r="A94" s="204" t="s">
        <v>15</v>
      </c>
      <c r="B94" s="204"/>
      <c r="C94" s="113"/>
      <c r="D94" s="113"/>
      <c r="E94" s="113"/>
      <c r="F94" s="113"/>
      <c r="G94" s="113"/>
      <c r="H94" s="113"/>
      <c r="I94" s="113"/>
      <c r="J94" s="113"/>
      <c r="K94" s="113"/>
      <c r="L94" s="201" t="s">
        <v>8</v>
      </c>
      <c r="M94" s="201"/>
      <c r="N94" s="201"/>
      <c r="O94" s="202"/>
      <c r="P94" s="202"/>
      <c r="Q94" s="202"/>
      <c r="R94" s="202"/>
      <c r="S94" s="202"/>
      <c r="T94" s="202"/>
      <c r="U94" s="202"/>
      <c r="V94" s="202"/>
      <c r="W94" s="202"/>
      <c r="X94" s="202"/>
      <c r="Y94" s="202"/>
      <c r="Z94" s="202"/>
      <c r="AA94" s="202"/>
      <c r="AB94" s="202"/>
      <c r="AC94" s="202"/>
      <c r="AD94" s="203" t="s">
        <v>249</v>
      </c>
      <c r="AE94" s="203"/>
      <c r="AF94" s="197"/>
      <c r="AG94" s="197"/>
      <c r="AH94" s="197"/>
      <c r="AI94" s="197"/>
      <c r="AP94" s="89"/>
    </row>
    <row r="95" customFormat="false" ht="15.75" hidden="false" customHeight="true" outlineLevel="0" collapsed="false">
      <c r="A95" s="166" t="s">
        <v>17</v>
      </c>
      <c r="B95" s="166"/>
      <c r="C95" s="40"/>
      <c r="D95" s="40"/>
      <c r="E95" s="40"/>
      <c r="F95" s="40"/>
      <c r="G95" s="40"/>
      <c r="H95" s="40"/>
      <c r="I95" s="40"/>
      <c r="J95" s="40"/>
      <c r="K95" s="40"/>
      <c r="L95" s="201"/>
      <c r="M95" s="201"/>
      <c r="N95" s="201"/>
      <c r="O95" s="202"/>
      <c r="P95" s="202"/>
      <c r="Q95" s="202"/>
      <c r="R95" s="202"/>
      <c r="S95" s="202"/>
      <c r="T95" s="202"/>
      <c r="U95" s="202"/>
      <c r="V95" s="202"/>
      <c r="W95" s="202"/>
      <c r="X95" s="202"/>
      <c r="Y95" s="202"/>
      <c r="Z95" s="202"/>
      <c r="AA95" s="202"/>
      <c r="AB95" s="202"/>
      <c r="AC95" s="202"/>
      <c r="AD95" s="203"/>
      <c r="AE95" s="203"/>
      <c r="AF95" s="197"/>
      <c r="AG95" s="197"/>
      <c r="AH95" s="197"/>
      <c r="AI95" s="197"/>
    </row>
    <row r="96" customFormat="false" ht="15.75" hidden="false" customHeight="true" outlineLevel="0" collapsed="false">
      <c r="A96" s="1" t="s">
        <v>252</v>
      </c>
      <c r="V96" s="119"/>
      <c r="W96" s="119"/>
      <c r="AQ96" s="205" t="s">
        <v>139</v>
      </c>
    </row>
    <row r="97" customFormat="false" ht="15.75" hidden="false" customHeight="true" outlineLevel="0" collapsed="false">
      <c r="A97" s="147" t="s">
        <v>253</v>
      </c>
      <c r="B97" s="147"/>
      <c r="C97" s="147"/>
      <c r="D97" s="147"/>
      <c r="E97" s="147"/>
      <c r="F97" s="147"/>
      <c r="G97" s="147"/>
      <c r="H97" s="147"/>
      <c r="I97" s="147"/>
      <c r="J97" s="206"/>
      <c r="K97" s="206"/>
      <c r="L97" s="206"/>
      <c r="M97" s="206"/>
      <c r="N97" s="206"/>
      <c r="O97" s="206"/>
      <c r="V97" s="81"/>
      <c r="W97" s="81"/>
      <c r="AQ97" s="1" t="s">
        <v>254</v>
      </c>
    </row>
    <row r="98" customFormat="false" ht="15.75" hidden="false" customHeight="true" outlineLevel="0" collapsed="false">
      <c r="A98" s="163" t="s">
        <v>255</v>
      </c>
      <c r="B98" s="163"/>
      <c r="C98" s="163"/>
      <c r="D98" s="163"/>
      <c r="E98" s="163"/>
      <c r="F98" s="163"/>
      <c r="G98" s="163"/>
      <c r="H98" s="163"/>
      <c r="I98" s="163"/>
      <c r="J98" s="179"/>
      <c r="K98" s="179"/>
      <c r="L98" s="179"/>
      <c r="M98" s="179"/>
      <c r="N98" s="179"/>
      <c r="O98" s="179"/>
      <c r="V98" s="81"/>
      <c r="W98" s="81"/>
      <c r="AQ98" s="1" t="s">
        <v>256</v>
      </c>
    </row>
    <row r="99" customFormat="false" ht="15.75" hidden="false" customHeight="true" outlineLevel="0" collapsed="false">
      <c r="A99" s="166" t="s">
        <v>257</v>
      </c>
      <c r="B99" s="166"/>
      <c r="C99" s="166"/>
      <c r="D99" s="166"/>
      <c r="E99" s="166"/>
      <c r="F99" s="54" t="s">
        <v>258</v>
      </c>
      <c r="G99" s="54"/>
      <c r="H99" s="54"/>
      <c r="I99" s="54"/>
      <c r="J99" s="179"/>
      <c r="K99" s="179"/>
      <c r="L99" s="179"/>
      <c r="M99" s="179"/>
      <c r="N99" s="179"/>
      <c r="O99" s="179"/>
      <c r="V99" s="81"/>
      <c r="W99" s="81"/>
      <c r="AQ99" s="1" t="s">
        <v>153</v>
      </c>
    </row>
    <row r="100" customFormat="false" ht="15.75" hidden="false" customHeight="true" outlineLevel="0" collapsed="false">
      <c r="A100" s="166"/>
      <c r="B100" s="166"/>
      <c r="C100" s="166"/>
      <c r="D100" s="166"/>
      <c r="E100" s="166"/>
      <c r="F100" s="45" t="s">
        <v>259</v>
      </c>
      <c r="G100" s="45"/>
      <c r="H100" s="45"/>
      <c r="I100" s="45"/>
      <c r="J100" s="111"/>
      <c r="K100" s="111"/>
      <c r="L100" s="111"/>
      <c r="M100" s="111"/>
      <c r="N100" s="111"/>
      <c r="O100" s="111"/>
      <c r="V100" s="81"/>
      <c r="W100" s="81"/>
      <c r="AQ100" s="1" t="s">
        <v>260</v>
      </c>
    </row>
    <row r="101" customFormat="false" ht="15.75" hidden="false" customHeight="true" outlineLevel="0" collapsed="false">
      <c r="A101" s="1" t="s">
        <v>261</v>
      </c>
    </row>
    <row r="102" customFormat="false" ht="15.75" hidden="false" customHeight="true" outlineLevel="0" collapsed="false">
      <c r="A102" s="147" t="s">
        <v>15</v>
      </c>
      <c r="B102" s="147"/>
      <c r="C102" s="200"/>
      <c r="D102" s="200"/>
      <c r="E102" s="200"/>
      <c r="F102" s="200"/>
      <c r="G102" s="200"/>
      <c r="H102" s="200"/>
      <c r="I102" s="200"/>
      <c r="J102" s="10" t="s">
        <v>10</v>
      </c>
      <c r="K102" s="10"/>
      <c r="L102" s="10"/>
      <c r="M102" s="207"/>
      <c r="N102" s="207"/>
      <c r="O102" s="207"/>
      <c r="P102" s="207"/>
      <c r="Q102" s="207"/>
      <c r="R102" s="207"/>
      <c r="S102" s="12" t="s">
        <v>124</v>
      </c>
      <c r="T102" s="12"/>
      <c r="U102" s="10" t="s">
        <v>262</v>
      </c>
      <c r="V102" s="10"/>
      <c r="W102" s="10"/>
      <c r="X102" s="10"/>
      <c r="Y102" s="62" t="s">
        <v>263</v>
      </c>
      <c r="Z102" s="62"/>
      <c r="AA102" s="62"/>
      <c r="AB102" s="62"/>
      <c r="AC102" s="62"/>
      <c r="AD102" s="62"/>
      <c r="AE102" s="62"/>
      <c r="AF102" s="62"/>
      <c r="AG102" s="62"/>
      <c r="AH102" s="62"/>
      <c r="AI102" s="62"/>
    </row>
    <row r="103" customFormat="false" ht="15.75" hidden="false" customHeight="true" outlineLevel="0" collapsed="false">
      <c r="A103" s="166" t="s">
        <v>17</v>
      </c>
      <c r="B103" s="166"/>
      <c r="C103" s="40"/>
      <c r="D103" s="40"/>
      <c r="E103" s="40"/>
      <c r="F103" s="40"/>
      <c r="G103" s="40"/>
      <c r="H103" s="40"/>
      <c r="I103" s="40"/>
      <c r="J103" s="45" t="s">
        <v>25</v>
      </c>
      <c r="K103" s="45"/>
      <c r="L103" s="45"/>
      <c r="M103" s="37"/>
      <c r="N103" s="208"/>
      <c r="O103" s="209" t="s">
        <v>26</v>
      </c>
      <c r="P103" s="37"/>
      <c r="Q103" s="125" t="s">
        <v>26</v>
      </c>
      <c r="R103" s="37"/>
      <c r="S103" s="37"/>
      <c r="T103" s="37"/>
      <c r="U103" s="37"/>
      <c r="V103" s="37"/>
      <c r="W103" s="210"/>
      <c r="X103" s="211" t="s">
        <v>264</v>
      </c>
      <c r="Y103" s="42"/>
      <c r="Z103" s="42"/>
      <c r="AA103" s="42"/>
      <c r="AB103" s="42"/>
      <c r="AC103" s="42"/>
      <c r="AD103" s="42"/>
      <c r="AE103" s="42"/>
      <c r="AF103" s="42"/>
      <c r="AG103" s="42"/>
      <c r="AH103" s="42"/>
      <c r="AI103" s="42"/>
    </row>
    <row r="104" customFormat="false" ht="16.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sheetData>
  <sheetProtection sheet="true" selectLockedCells="true"/>
  <mergeCells count="504">
    <mergeCell ref="A1:C1"/>
    <mergeCell ref="D1:E1"/>
    <mergeCell ref="A2:F2"/>
    <mergeCell ref="G2:I2"/>
    <mergeCell ref="J2:X2"/>
    <mergeCell ref="Y2:AA2"/>
    <mergeCell ref="G3:I3"/>
    <mergeCell ref="J3:L3"/>
    <mergeCell ref="M3:X3"/>
    <mergeCell ref="Y3:AA3"/>
    <mergeCell ref="AB3:AI3"/>
    <mergeCell ref="A4:F4"/>
    <mergeCell ref="G4:I4"/>
    <mergeCell ref="J4:X4"/>
    <mergeCell ref="Y4:Y7"/>
    <mergeCell ref="Z4:AA5"/>
    <mergeCell ref="AB4:AI5"/>
    <mergeCell ref="A5:B5"/>
    <mergeCell ref="C5:D5"/>
    <mergeCell ref="E5:F5"/>
    <mergeCell ref="G5:I6"/>
    <mergeCell ref="J5:X6"/>
    <mergeCell ref="A6:B7"/>
    <mergeCell ref="C6:D7"/>
    <mergeCell ref="E6:F7"/>
    <mergeCell ref="Z6:AA7"/>
    <mergeCell ref="AB6:AC7"/>
    <mergeCell ref="AD6:AE7"/>
    <mergeCell ref="AF6:AI7"/>
    <mergeCell ref="G7:I7"/>
    <mergeCell ref="P7:R7"/>
    <mergeCell ref="S7:X7"/>
    <mergeCell ref="A9:S9"/>
    <mergeCell ref="V9:V20"/>
    <mergeCell ref="W9:W10"/>
    <mergeCell ref="X9:Z9"/>
    <mergeCell ref="AB9:AI9"/>
    <mergeCell ref="B10:R10"/>
    <mergeCell ref="X10:Z10"/>
    <mergeCell ref="AB10:AI10"/>
    <mergeCell ref="W11:Z11"/>
    <mergeCell ref="AB11:AI11"/>
    <mergeCell ref="A12:C16"/>
    <mergeCell ref="D12:K12"/>
    <mergeCell ref="L12:S12"/>
    <mergeCell ref="W12:Z12"/>
    <mergeCell ref="AB12:AI12"/>
    <mergeCell ref="D13:K13"/>
    <mergeCell ref="L13:S13"/>
    <mergeCell ref="W13:Z13"/>
    <mergeCell ref="AB13:AI13"/>
    <mergeCell ref="D14:K14"/>
    <mergeCell ref="L14:S14"/>
    <mergeCell ref="W14:Z14"/>
    <mergeCell ref="AB14:AI14"/>
    <mergeCell ref="D15:K15"/>
    <mergeCell ref="L15:S15"/>
    <mergeCell ref="W15:W17"/>
    <mergeCell ref="X15:Z15"/>
    <mergeCell ref="AB15:AI15"/>
    <mergeCell ref="D16:K16"/>
    <mergeCell ref="L16:S16"/>
    <mergeCell ref="X16:Z16"/>
    <mergeCell ref="AB16:AI16"/>
    <mergeCell ref="A17:C22"/>
    <mergeCell ref="D17:K17"/>
    <mergeCell ref="L17:S17"/>
    <mergeCell ref="X17:Z17"/>
    <mergeCell ref="AB17:AI17"/>
    <mergeCell ref="D18:K18"/>
    <mergeCell ref="L18:S18"/>
    <mergeCell ref="W18:W19"/>
    <mergeCell ref="X18:Z18"/>
    <mergeCell ref="AB18:AI18"/>
    <mergeCell ref="D19:K19"/>
    <mergeCell ref="L19:S19"/>
    <mergeCell ref="X19:Z19"/>
    <mergeCell ref="AB19:AI19"/>
    <mergeCell ref="D20:K20"/>
    <mergeCell ref="L20:S20"/>
    <mergeCell ref="W20:Z20"/>
    <mergeCell ref="AB20:AI20"/>
    <mergeCell ref="D21:K21"/>
    <mergeCell ref="L21:S22"/>
    <mergeCell ref="V21:V32"/>
    <mergeCell ref="W21:W22"/>
    <mergeCell ref="X21:Z21"/>
    <mergeCell ref="AB21:AI21"/>
    <mergeCell ref="D22:K22"/>
    <mergeCell ref="X22:Z22"/>
    <mergeCell ref="AB22:AI22"/>
    <mergeCell ref="A23:C24"/>
    <mergeCell ref="D23:K23"/>
    <mergeCell ref="L23:S23"/>
    <mergeCell ref="W23:Z23"/>
    <mergeCell ref="AB23:AI23"/>
    <mergeCell ref="D24:K24"/>
    <mergeCell ref="L24:S24"/>
    <mergeCell ref="W24:Z24"/>
    <mergeCell ref="AB24:AI24"/>
    <mergeCell ref="A25:C26"/>
    <mergeCell ref="D25:G25"/>
    <mergeCell ref="H25:J25"/>
    <mergeCell ref="K25:O25"/>
    <mergeCell ref="P25:S25"/>
    <mergeCell ref="W25:Z25"/>
    <mergeCell ref="AB25:AI25"/>
    <mergeCell ref="D26:G26"/>
    <mergeCell ref="H26:I26"/>
    <mergeCell ref="L26:O26"/>
    <mergeCell ref="R26:S26"/>
    <mergeCell ref="W26:Z26"/>
    <mergeCell ref="AB26:AI26"/>
    <mergeCell ref="A27:C30"/>
    <mergeCell ref="D27:E27"/>
    <mergeCell ref="F27:L27"/>
    <mergeCell ref="M27:O27"/>
    <mergeCell ref="P27:S27"/>
    <mergeCell ref="W27:W30"/>
    <mergeCell ref="X27:Z27"/>
    <mergeCell ref="AB27:AI27"/>
    <mergeCell ref="D28:E29"/>
    <mergeCell ref="F28:L29"/>
    <mergeCell ref="N28:O28"/>
    <mergeCell ref="R28:S28"/>
    <mergeCell ref="X28:Z28"/>
    <mergeCell ref="AB28:AI28"/>
    <mergeCell ref="P29:Q29"/>
    <mergeCell ref="R29:S29"/>
    <mergeCell ref="X29:Z29"/>
    <mergeCell ref="AB29:AI29"/>
    <mergeCell ref="D30:E30"/>
    <mergeCell ref="F30:L30"/>
    <mergeCell ref="M30:N30"/>
    <mergeCell ref="O30:S30"/>
    <mergeCell ref="X30:Z30"/>
    <mergeCell ref="AB30:AI30"/>
    <mergeCell ref="A31:A42"/>
    <mergeCell ref="C31:J31"/>
    <mergeCell ref="K31:L31"/>
    <mergeCell ref="M31:O31"/>
    <mergeCell ref="P31:S31"/>
    <mergeCell ref="W31:Z31"/>
    <mergeCell ref="AB31:AI31"/>
    <mergeCell ref="C32:J32"/>
    <mergeCell ref="K32:L32"/>
    <mergeCell ref="N32:O32"/>
    <mergeCell ref="R32:S32"/>
    <mergeCell ref="W32:Z32"/>
    <mergeCell ref="AB32:AI32"/>
    <mergeCell ref="B33:C33"/>
    <mergeCell ref="D33:L33"/>
    <mergeCell ref="P33:Q33"/>
    <mergeCell ref="R33:S33"/>
    <mergeCell ref="V33:V45"/>
    <mergeCell ref="W33:Z33"/>
    <mergeCell ref="AB33:AI33"/>
    <mergeCell ref="C34:J34"/>
    <mergeCell ref="K34:L34"/>
    <mergeCell ref="M34:O34"/>
    <mergeCell ref="P34:S34"/>
    <mergeCell ref="W34:Z34"/>
    <mergeCell ref="AB34:AI34"/>
    <mergeCell ref="C35:J35"/>
    <mergeCell ref="K35:L35"/>
    <mergeCell ref="N35:O35"/>
    <mergeCell ref="R35:S35"/>
    <mergeCell ref="W35:Z35"/>
    <mergeCell ref="AB35:AI35"/>
    <mergeCell ref="B36:C36"/>
    <mergeCell ref="D36:L36"/>
    <mergeCell ref="P36:Q36"/>
    <mergeCell ref="R36:S36"/>
    <mergeCell ref="W36:Z36"/>
    <mergeCell ref="AB36:AI36"/>
    <mergeCell ref="C37:J37"/>
    <mergeCell ref="K37:L37"/>
    <mergeCell ref="M37:O37"/>
    <mergeCell ref="P37:S37"/>
    <mergeCell ref="W37:Z37"/>
    <mergeCell ref="AB37:AI37"/>
    <mergeCell ref="C38:J38"/>
    <mergeCell ref="K38:L38"/>
    <mergeCell ref="N38:O38"/>
    <mergeCell ref="R38:S38"/>
    <mergeCell ref="W38:Z38"/>
    <mergeCell ref="AB38:AI38"/>
    <mergeCell ref="B39:C39"/>
    <mergeCell ref="D39:L39"/>
    <mergeCell ref="P39:Q39"/>
    <mergeCell ref="R39:S39"/>
    <mergeCell ref="W39:Z39"/>
    <mergeCell ref="AB39:AI39"/>
    <mergeCell ref="C40:J40"/>
    <mergeCell ref="K40:L40"/>
    <mergeCell ref="M40:O40"/>
    <mergeCell ref="P40:S40"/>
    <mergeCell ref="W40:Z40"/>
    <mergeCell ref="AB40:AI40"/>
    <mergeCell ref="C41:J41"/>
    <mergeCell ref="K41:L41"/>
    <mergeCell ref="N41:O41"/>
    <mergeCell ref="R41:S41"/>
    <mergeCell ref="W41:Z41"/>
    <mergeCell ref="AB41:AI41"/>
    <mergeCell ref="B42:C42"/>
    <mergeCell ref="D42:L42"/>
    <mergeCell ref="P42:Q42"/>
    <mergeCell ref="R42:S42"/>
    <mergeCell ref="W42:Z42"/>
    <mergeCell ref="AB42:AI42"/>
    <mergeCell ref="W43:Z43"/>
    <mergeCell ref="AB43:AI43"/>
    <mergeCell ref="A44:B47"/>
    <mergeCell ref="C44:G44"/>
    <mergeCell ref="H44:M44"/>
    <mergeCell ref="N44:S44"/>
    <mergeCell ref="W44:Y44"/>
    <mergeCell ref="AB44:AI44"/>
    <mergeCell ref="C45:G45"/>
    <mergeCell ref="N45:S45"/>
    <mergeCell ref="W45:Z45"/>
    <mergeCell ref="AB45:AI45"/>
    <mergeCell ref="C46:G46"/>
    <mergeCell ref="H46:M46"/>
    <mergeCell ref="N46:S46"/>
    <mergeCell ref="V46:AI48"/>
    <mergeCell ref="C47:G47"/>
    <mergeCell ref="H47:M47"/>
    <mergeCell ref="N47:S47"/>
    <mergeCell ref="A48:C51"/>
    <mergeCell ref="D48:K48"/>
    <mergeCell ref="L48:S48"/>
    <mergeCell ref="D49:K50"/>
    <mergeCell ref="L49:S50"/>
    <mergeCell ref="W49:AH49"/>
    <mergeCell ref="D51:Q51"/>
    <mergeCell ref="R51:S51"/>
    <mergeCell ref="Z51:AB51"/>
    <mergeCell ref="AD51:AE51"/>
    <mergeCell ref="AG51:AH51"/>
    <mergeCell ref="A54:J54"/>
    <mergeCell ref="L54:N54"/>
    <mergeCell ref="O54:T54"/>
    <mergeCell ref="U54:Y54"/>
    <mergeCell ref="Z54:AD54"/>
    <mergeCell ref="AE54:AI54"/>
    <mergeCell ref="B55:D55"/>
    <mergeCell ref="E55:F55"/>
    <mergeCell ref="G55:J55"/>
    <mergeCell ref="L55:N55"/>
    <mergeCell ref="O55:T55"/>
    <mergeCell ref="U55:Y55"/>
    <mergeCell ref="Z55:AD55"/>
    <mergeCell ref="AE55:AI55"/>
    <mergeCell ref="B56:D56"/>
    <mergeCell ref="E56:F56"/>
    <mergeCell ref="G56:J56"/>
    <mergeCell ref="L56:N56"/>
    <mergeCell ref="O56:T56"/>
    <mergeCell ref="U56:Y56"/>
    <mergeCell ref="Z56:AD56"/>
    <mergeCell ref="AE56:AI56"/>
    <mergeCell ref="B57:D57"/>
    <mergeCell ref="E57:F57"/>
    <mergeCell ref="G57:J57"/>
    <mergeCell ref="L57:N57"/>
    <mergeCell ref="O57:T57"/>
    <mergeCell ref="U57:Y57"/>
    <mergeCell ref="Z57:AD57"/>
    <mergeCell ref="AE57:AI57"/>
    <mergeCell ref="B58:D58"/>
    <mergeCell ref="E58:F58"/>
    <mergeCell ref="G58:J58"/>
    <mergeCell ref="L58:N58"/>
    <mergeCell ref="O58:T58"/>
    <mergeCell ref="U58:Y58"/>
    <mergeCell ref="Z58:AD58"/>
    <mergeCell ref="AE58:AI58"/>
    <mergeCell ref="B59:D59"/>
    <mergeCell ref="E59:F59"/>
    <mergeCell ref="G59:J59"/>
    <mergeCell ref="L59:N59"/>
    <mergeCell ref="O59:T59"/>
    <mergeCell ref="U59:Y59"/>
    <mergeCell ref="Z59:AD59"/>
    <mergeCell ref="AE59:AI59"/>
    <mergeCell ref="B60:D60"/>
    <mergeCell ref="E60:F60"/>
    <mergeCell ref="G60:J60"/>
    <mergeCell ref="B61:D61"/>
    <mergeCell ref="E61:F61"/>
    <mergeCell ref="G61:J61"/>
    <mergeCell ref="L61:N61"/>
    <mergeCell ref="O61:T61"/>
    <mergeCell ref="U61:Y61"/>
    <mergeCell ref="Z61:AD61"/>
    <mergeCell ref="AE61:AI61"/>
    <mergeCell ref="B62:D62"/>
    <mergeCell ref="E62:F62"/>
    <mergeCell ref="G62:J62"/>
    <mergeCell ref="L62:N62"/>
    <mergeCell ref="O62:T62"/>
    <mergeCell ref="U62:V62"/>
    <mergeCell ref="Z62:AD62"/>
    <mergeCell ref="AE62:AI62"/>
    <mergeCell ref="B63:D63"/>
    <mergeCell ref="E63:F63"/>
    <mergeCell ref="G63:J63"/>
    <mergeCell ref="L63:N63"/>
    <mergeCell ref="O63:T63"/>
    <mergeCell ref="U63:V63"/>
    <mergeCell ref="Z63:AD63"/>
    <mergeCell ref="AE63:AI63"/>
    <mergeCell ref="B64:D64"/>
    <mergeCell ref="E64:F64"/>
    <mergeCell ref="G64:J64"/>
    <mergeCell ref="L64:N64"/>
    <mergeCell ref="O64:T64"/>
    <mergeCell ref="U64:V64"/>
    <mergeCell ref="Z64:AD64"/>
    <mergeCell ref="AE64:AI64"/>
    <mergeCell ref="B65:D65"/>
    <mergeCell ref="E65:F65"/>
    <mergeCell ref="G65:J65"/>
    <mergeCell ref="L65:N65"/>
    <mergeCell ref="O65:T65"/>
    <mergeCell ref="U65:V65"/>
    <mergeCell ref="Z65:AD65"/>
    <mergeCell ref="AE65:AI65"/>
    <mergeCell ref="B66:D66"/>
    <mergeCell ref="E66:F66"/>
    <mergeCell ref="G66:J66"/>
    <mergeCell ref="U66:AD66"/>
    <mergeCell ref="AE66:AI66"/>
    <mergeCell ref="B67:D67"/>
    <mergeCell ref="E67:F67"/>
    <mergeCell ref="G67:J67"/>
    <mergeCell ref="A68:C68"/>
    <mergeCell ref="D68:J68"/>
    <mergeCell ref="L68:N68"/>
    <mergeCell ref="O68:U68"/>
    <mergeCell ref="V68:AB68"/>
    <mergeCell ref="AC68:AI68"/>
    <mergeCell ref="A69:C69"/>
    <mergeCell ref="D69:J69"/>
    <mergeCell ref="L69:N69"/>
    <mergeCell ref="O69:U69"/>
    <mergeCell ref="V69:AB69"/>
    <mergeCell ref="AC69:AI69"/>
    <mergeCell ref="A70:C70"/>
    <mergeCell ref="D70:J70"/>
    <mergeCell ref="L70:N70"/>
    <mergeCell ref="O70:U70"/>
    <mergeCell ref="V70:AB70"/>
    <mergeCell ref="AC70:AI70"/>
    <mergeCell ref="A71:C71"/>
    <mergeCell ref="D71:J71"/>
    <mergeCell ref="L71:N71"/>
    <mergeCell ref="O71:U71"/>
    <mergeCell ref="V71:AB71"/>
    <mergeCell ref="AC71:AI71"/>
    <mergeCell ref="A72:C72"/>
    <mergeCell ref="D72:J72"/>
    <mergeCell ref="L72:N72"/>
    <mergeCell ref="O72:U72"/>
    <mergeCell ref="V72:AB72"/>
    <mergeCell ref="AC72:AI72"/>
    <mergeCell ref="A74:E74"/>
    <mergeCell ref="F74:K74"/>
    <mergeCell ref="L74:Q74"/>
    <mergeCell ref="R74:W74"/>
    <mergeCell ref="X74:AC74"/>
    <mergeCell ref="AD74:AI74"/>
    <mergeCell ref="A75:C76"/>
    <mergeCell ref="D75:E75"/>
    <mergeCell ref="F75:K75"/>
    <mergeCell ref="L75:Q75"/>
    <mergeCell ref="R75:W75"/>
    <mergeCell ref="X75:AC76"/>
    <mergeCell ref="AD75:AI75"/>
    <mergeCell ref="D76:E76"/>
    <mergeCell ref="F76:K76"/>
    <mergeCell ref="L76:Q76"/>
    <mergeCell ref="R76:W76"/>
    <mergeCell ref="AD76:AI76"/>
    <mergeCell ref="A77:E77"/>
    <mergeCell ref="F77:K77"/>
    <mergeCell ref="L77:Q77"/>
    <mergeCell ref="R77:W77"/>
    <mergeCell ref="X77:AC77"/>
    <mergeCell ref="AD77:AI77"/>
    <mergeCell ref="S78:AC78"/>
    <mergeCell ref="AD78:AI78"/>
    <mergeCell ref="A79:B79"/>
    <mergeCell ref="C79:I79"/>
    <mergeCell ref="J79:K79"/>
    <mergeCell ref="L79:N79"/>
    <mergeCell ref="O79:Q79"/>
    <mergeCell ref="R79:S79"/>
    <mergeCell ref="A80:B80"/>
    <mergeCell ref="C80:I80"/>
    <mergeCell ref="J80:K80"/>
    <mergeCell ref="M80:N80"/>
    <mergeCell ref="O80:S80"/>
    <mergeCell ref="U80:Z81"/>
    <mergeCell ref="A81:C81"/>
    <mergeCell ref="D81:K81"/>
    <mergeCell ref="O81:S81"/>
    <mergeCell ref="AA81:AH81"/>
    <mergeCell ref="A82:B82"/>
    <mergeCell ref="C82:I82"/>
    <mergeCell ref="J82:K82"/>
    <mergeCell ref="L82:N82"/>
    <mergeCell ref="O82:Q82"/>
    <mergeCell ref="R82:S82"/>
    <mergeCell ref="U82:Z83"/>
    <mergeCell ref="AA82:AH83"/>
    <mergeCell ref="A83:B83"/>
    <mergeCell ref="C83:I83"/>
    <mergeCell ref="J83:K83"/>
    <mergeCell ref="M83:N83"/>
    <mergeCell ref="O83:S83"/>
    <mergeCell ref="A84:C84"/>
    <mergeCell ref="D84:K84"/>
    <mergeCell ref="O84:S84"/>
    <mergeCell ref="U84:Z85"/>
    <mergeCell ref="AA84:AD84"/>
    <mergeCell ref="AE84:AH84"/>
    <mergeCell ref="A85:B85"/>
    <mergeCell ref="C85:I85"/>
    <mergeCell ref="J85:K85"/>
    <mergeCell ref="L85:N85"/>
    <mergeCell ref="O85:Q85"/>
    <mergeCell ref="R85:S85"/>
    <mergeCell ref="AA85:AD85"/>
    <mergeCell ref="AE85:AH85"/>
    <mergeCell ref="A86:B86"/>
    <mergeCell ref="C86:I86"/>
    <mergeCell ref="J86:K86"/>
    <mergeCell ref="M86:N86"/>
    <mergeCell ref="O86:S86"/>
    <mergeCell ref="U86:Z87"/>
    <mergeCell ref="AA86:AD87"/>
    <mergeCell ref="AE86:AE87"/>
    <mergeCell ref="AF86:AF87"/>
    <mergeCell ref="AG86:AG87"/>
    <mergeCell ref="AH86:AH87"/>
    <mergeCell ref="A87:C87"/>
    <mergeCell ref="D87:K87"/>
    <mergeCell ref="O87:S87"/>
    <mergeCell ref="AP87:AP88"/>
    <mergeCell ref="A88:H88"/>
    <mergeCell ref="I88:L88"/>
    <mergeCell ref="M88:N88"/>
    <mergeCell ref="O88:S88"/>
    <mergeCell ref="U88:AH88"/>
    <mergeCell ref="AP89:AP92"/>
    <mergeCell ref="A90:B90"/>
    <mergeCell ref="C90:K90"/>
    <mergeCell ref="L90:N91"/>
    <mergeCell ref="O90:AC91"/>
    <mergeCell ref="AD90:AE91"/>
    <mergeCell ref="AF90:AI91"/>
    <mergeCell ref="A91:B91"/>
    <mergeCell ref="C91:K91"/>
    <mergeCell ref="A92:B92"/>
    <mergeCell ref="C92:K92"/>
    <mergeCell ref="L92:N93"/>
    <mergeCell ref="O92:AC93"/>
    <mergeCell ref="AD92:AE93"/>
    <mergeCell ref="AF92:AI93"/>
    <mergeCell ref="A93:B93"/>
    <mergeCell ref="C93:K93"/>
    <mergeCell ref="A94:B94"/>
    <mergeCell ref="C94:K94"/>
    <mergeCell ref="L94:N95"/>
    <mergeCell ref="O94:AC95"/>
    <mergeCell ref="AD94:AE95"/>
    <mergeCell ref="AF94:AI95"/>
    <mergeCell ref="A95:B95"/>
    <mergeCell ref="C95:K95"/>
    <mergeCell ref="A97:I97"/>
    <mergeCell ref="J97:O97"/>
    <mergeCell ref="A98:I98"/>
    <mergeCell ref="J98:O98"/>
    <mergeCell ref="A99:E100"/>
    <mergeCell ref="F99:I99"/>
    <mergeCell ref="J99:O99"/>
    <mergeCell ref="F100:I100"/>
    <mergeCell ref="J100:O100"/>
    <mergeCell ref="A102:B102"/>
    <mergeCell ref="C102:I102"/>
    <mergeCell ref="J102:L102"/>
    <mergeCell ref="M102:R102"/>
    <mergeCell ref="S102:T102"/>
    <mergeCell ref="U102:X102"/>
    <mergeCell ref="Y102:AI102"/>
    <mergeCell ref="A103:B103"/>
    <mergeCell ref="C103:I103"/>
    <mergeCell ref="J103:L103"/>
    <mergeCell ref="S103:T103"/>
    <mergeCell ref="U103:V103"/>
    <mergeCell ref="Y103:AI103"/>
  </mergeCells>
  <dataValidations count="20">
    <dataValidation allowBlank="true" errorStyle="stop" operator="between" showDropDown="false" showErrorMessage="true" showInputMessage="true" sqref="J2:J5 AB4 A6:B7 AB6:AC7 AF6 S7 C31:J32 K32:L32 C34:J35 K35:L35 C37:J38 K38:L38 C40:J41 K41:L41 O81:S81 O84:S84 O87:S87 C90:K95 O90 O92 O94 C102:I102" type="none">
      <formula1>0</formula1>
      <formula2>0</formula2>
    </dataValidation>
    <dataValidation allowBlank="true" errorStyle="stop" operator="between" showDropDown="false" showErrorMessage="true" showInputMessage="true" sqref="F30:L30 D33:L33 D36:L36 D39:L39 D42:L42 D81:K81 D84:K84 D87:K87 M102:R102" type="whole">
      <formula1>0</formula1>
      <formula2>999999999999</formula2>
    </dataValidation>
    <dataValidation allowBlank="true" errorStyle="stop" operator="between" showDropDown="false" showErrorMessage="true" showInputMessage="true" sqref="I88:L88" type="list">
      <formula1>$AQ$87:$AQ$88</formula1>
      <formula2>0</formula2>
    </dataValidation>
    <dataValidation allowBlank="true" errorStyle="stop" operator="between" showDropDown="false" showErrorMessage="true" showInputMessage="true" sqref="A1:C1 H45 U62:V65" type="list">
      <formula1>$AQ$5:$AQ$7</formula1>
      <formula2>0</formula2>
    </dataValidation>
    <dataValidation allowBlank="true" errorStyle="stop" operator="between" showDropDown="false" showErrorMessage="true" showInputMessage="true" sqref="L62:N65" type="list">
      <formula1>$AQ$57:$AQ$61</formula1>
      <formula2>0</formula2>
    </dataValidation>
    <dataValidation allowBlank="true" errorStyle="stop" operator="between" showDropDown="false" showErrorMessage="true" showInputMessage="true" sqref="L55:N59" type="list">
      <formula1>$AQ$53:$AQ$56</formula1>
      <formula2>0</formula2>
    </dataValidation>
    <dataValidation allowBlank="true" errorStyle="stop" operator="between" showDropDown="false" showErrorMessage="true" showInputMessage="true" sqref="W49:W50" type="list">
      <formula1>$AQ$49:$AR$49</formula1>
      <formula2>0</formula2>
    </dataValidation>
    <dataValidation allowBlank="true" errorStyle="stop" operator="between" prompt="災害：自然災害・人為災害・生物による災害など&#10;盗難・横領には、詐欺・恐喝は含みません" showDropDown="false" showErrorMessage="true" showInputMessage="true" sqref="C45:G45" type="list">
      <formula1>$AQ$44:$AT$44</formula1>
      <formula2>0</formula2>
    </dataValidation>
    <dataValidation allowBlank="true" errorStyle="stop" operator="between" showDropDown="false" showErrorMessage="true" showInputMessage="false" sqref="R26:S26 R28:S28 R32:S32 R35:S35 R38:S38 R41:S41" type="list">
      <formula1>$AQ$39:$AS$39</formula1>
      <formula2>0</formula2>
    </dataValidation>
    <dataValidation allowBlank="true" errorStyle="stop" operator="between" showDropDown="false" showErrorMessage="true" showInputMessage="true" sqref="AB3" type="whole">
      <formula1>0</formula1>
      <formula2>999999999999</formula2>
    </dataValidation>
    <dataValidation allowBlank="true" errorStyle="stop" operator="between" showDropDown="false" showErrorMessage="true" showInputMessage="true" sqref="J7 M28 M32 M35 M38 M41 L80 L83 L86 M103" type="list">
      <formula1>$AQ$3:$AQ$7</formula1>
      <formula2>0</formula2>
    </dataValidation>
    <dataValidation allowBlank="true" errorStyle="stop" operator="between" showDropDown="false" showErrorMessage="true" showInputMessage="true" sqref="C6:D7 M7 M29 M33 M36 M39 M42 K45 Y62:Y65 R79:S79 L81 R82:S82 L84 R85:S85 AE86:AE87 L87 P103" type="list">
      <formula1>$AQ$8:$BB$8</formula1>
      <formula2>0</formula2>
    </dataValidation>
    <dataValidation allowBlank="true" errorStyle="stop" operator="between" showDropDown="false" showErrorMessage="true" showInputMessage="true" sqref="E6:F7 O7 O29 O33 O36 O39 O42 M45 N81 N84 AG86:AG87 N87 R103" type="list">
      <formula1>$AQ$9:$BU$9</formula1>
      <formula2>0</formula2>
    </dataValidation>
    <dataValidation allowBlank="true" error="数字で入力してください" errorStyle="stop" operator="between" showDropDown="false" showErrorMessage="true" showInputMessage="true" sqref="K7" type="whole">
      <formula1>1</formula1>
      <formula2>2100</formula2>
    </dataValidation>
    <dataValidation allowBlank="true" errorStyle="stop" operator="between" showDropDown="false" showErrorMessage="true" showInputMessage="true" sqref="D13:K15" type="list">
      <formula1>$AQ$22:$AV$22</formula1>
      <formula2>0</formula2>
    </dataValidation>
    <dataValidation allowBlank="true" errorStyle="stop" operator="between" showDropDown="false" showErrorMessage="true" showInputMessage="true" sqref="P26 P28 P32 P35 P38 P41 U103:V103" type="list">
      <formula1>$AQ$30:$AV$30</formula1>
      <formula2>0</formula2>
    </dataValidation>
    <dataValidation allowBlank="true" errorStyle="stop" operator="between" showDropDown="false" showErrorMessage="true" showInputMessage="true" sqref="D26:G26" type="list">
      <formula1>$AQ$31:$AU$31</formula1>
      <formula2>0</formula2>
    </dataValidation>
    <dataValidation allowBlank="true" errorStyle="stop" operator="between" showDropDown="false" showErrorMessage="true" showInputMessage="true" sqref="A9:S9" type="list">
      <formula1>$AQ$51:$AV$51</formula1>
      <formula2>0</formula2>
    </dataValidation>
    <dataValidation allowBlank="true" errorStyle="stop" operator="between" showDropDown="false" showErrorMessage="true" showInputMessage="true" sqref="AA86:AD86" type="list">
      <formula1>$AQ$89:$AQ$91</formula1>
      <formula2>0</formula2>
    </dataValidation>
    <dataValidation allowBlank="true" errorStyle="stop" operator="between" showDropDown="false" showErrorMessage="true" showInputMessage="true" sqref="AF90:AI95" type="list">
      <formula1>$AQ$95:$AQ$100</formula1>
      <formula2>0</formula2>
    </dataValidation>
  </dataValidations>
  <printOptions headings="false" gridLines="false" gridLinesSet="true" horizontalCentered="false" verticalCentered="false"/>
  <pageMargins left="0.39375" right="0.39375" top="0.39375" bottom="0.1965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52" man="true" max="16383" min="0"/>
  </rowBreaks>
  <drawing r:id="rId2"/>
  <legacyDrawing r:id="rId3"/>
  <mc:AlternateContent xmlns:mc="http://schemas.openxmlformats.org/markup-compatibility/2006">
    <mc:Choice Requires="x14">
      <controls>
        <mc:AlternateContent xmlns:mc="http://schemas.openxmlformats.org/markup-compatibility/2006">
          <mc:Choice Requires="x14">
            <control shapeId="1001" r:id="rId4" name=" ">
              <controlPr defaultSize="0" locked="1" autoFill="0" autoLine="0" autoPict="0" print="true" altText="Check Box 13">
                <anchor moveWithCells="true" sizeWithCells="false">
                  <from>
                    <xdr:col>8</xdr:col>
                    <xdr:colOff>152280</xdr:colOff>
                    <xdr:row>2</xdr:row>
                    <xdr:rowOff>37800</xdr:rowOff>
                  </from>
                  <to>
                    <xdr:col>10</xdr:col>
                    <xdr:colOff>161640</xdr:colOff>
                    <xdr:row>3</xdr:row>
                    <xdr:rowOff>-114480</xdr:rowOff>
                  </to>
                </anchor>
              </controlPr>
            </control>
          </mc:Choice>
        </mc:AlternateContent>
        <mc:AlternateContent xmlns:mc="http://schemas.openxmlformats.org/markup-compatibility/2006">
          <mc:Choice Requires="x14">
            <control shapeId="1002" r:id="rId5" name="">
              <controlPr defaultSize="0" locked="1" autoFill="0" autoLine="0" autoPict="0" print="true" altText="Check Box 17">
                <anchor moveWithCells="true" sizeWithCells="false">
                  <from>
                    <xdr:col>8</xdr:col>
                    <xdr:colOff>181080</xdr:colOff>
                    <xdr:row>24</xdr:row>
                    <xdr:rowOff>190440</xdr:rowOff>
                  </from>
                  <to>
                    <xdr:col>9</xdr:col>
                    <xdr:colOff>171720</xdr:colOff>
                    <xdr:row>25</xdr:row>
                    <xdr:rowOff>190440</xdr:rowOff>
                  </to>
                </anchor>
              </controlPr>
            </control>
          </mc:Choice>
        </mc:AlternateContent>
        <mc:AlternateContent xmlns:mc="http://schemas.openxmlformats.org/markup-compatibility/2006">
          <mc:Choice Requires="x14">
            <control shapeId="1003" r:id="rId6" name="">
              <controlPr defaultSize="0" locked="1" autoFill="0" autoLine="0" autoPict="0" print="true" altText="Check Box 18">
                <anchor moveWithCells="true" sizeWithCells="false">
                  <from>
                    <xdr:col>17</xdr:col>
                    <xdr:colOff>85680</xdr:colOff>
                    <xdr:row>28</xdr:row>
                    <xdr:rowOff>9360</xdr:rowOff>
                  </from>
                  <to>
                    <xdr:col>18</xdr:col>
                    <xdr:colOff>162000</xdr:colOff>
                    <xdr:row>29</xdr:row>
                    <xdr:rowOff>-9360</xdr:rowOff>
                  </to>
                </anchor>
              </controlPr>
            </control>
          </mc:Choice>
        </mc:AlternateContent>
        <mc:AlternateContent xmlns:mc="http://schemas.openxmlformats.org/markup-compatibility/2006">
          <mc:Choice Requires="x14">
            <control shapeId="1004" r:id="rId7" name="">
              <controlPr defaultSize="0" locked="1" autoFill="0" autoLine="0" autoPict="0" print="true" altText="Check Box 19">
                <anchor moveWithCells="true" sizeWithCells="false">
                  <from>
                    <xdr:col>17</xdr:col>
                    <xdr:colOff>85680</xdr:colOff>
                    <xdr:row>32</xdr:row>
                    <xdr:rowOff>9360</xdr:rowOff>
                  </from>
                  <to>
                    <xdr:col>18</xdr:col>
                    <xdr:colOff>162000</xdr:colOff>
                    <xdr:row>33</xdr:row>
                    <xdr:rowOff>-9720</xdr:rowOff>
                  </to>
                </anchor>
              </controlPr>
            </control>
          </mc:Choice>
        </mc:AlternateContent>
        <mc:AlternateContent xmlns:mc="http://schemas.openxmlformats.org/markup-compatibility/2006">
          <mc:Choice Requires="x14">
            <control shapeId="1005" r:id="rId8" name="">
              <controlPr defaultSize="0" locked="1" autoFill="0" autoLine="0" autoPict="0" print="true" altText="Check Box 20">
                <anchor moveWithCells="true" sizeWithCells="false">
                  <from>
                    <xdr:col>17</xdr:col>
                    <xdr:colOff>85680</xdr:colOff>
                    <xdr:row>35</xdr:row>
                    <xdr:rowOff>9360</xdr:rowOff>
                  </from>
                  <to>
                    <xdr:col>18</xdr:col>
                    <xdr:colOff>162000</xdr:colOff>
                    <xdr:row>36</xdr:row>
                    <xdr:rowOff>-9720</xdr:rowOff>
                  </to>
                </anchor>
              </controlPr>
            </control>
          </mc:Choice>
        </mc:AlternateContent>
        <mc:AlternateContent xmlns:mc="http://schemas.openxmlformats.org/markup-compatibility/2006">
          <mc:Choice Requires="x14">
            <control shapeId="1006" r:id="rId9" name="">
              <controlPr defaultSize="0" locked="1" autoFill="0" autoLine="0" autoPict="0" print="true" altText="Check Box 21">
                <anchor moveWithCells="true" sizeWithCells="false">
                  <from>
                    <xdr:col>17</xdr:col>
                    <xdr:colOff>85680</xdr:colOff>
                    <xdr:row>38</xdr:row>
                    <xdr:rowOff>9360</xdr:rowOff>
                  </from>
                  <to>
                    <xdr:col>18</xdr:col>
                    <xdr:colOff>162000</xdr:colOff>
                    <xdr:row>39</xdr:row>
                    <xdr:rowOff>-9360</xdr:rowOff>
                  </to>
                </anchor>
              </controlPr>
            </control>
          </mc:Choice>
        </mc:AlternateContent>
        <mc:AlternateContent xmlns:mc="http://schemas.openxmlformats.org/markup-compatibility/2006">
          <mc:Choice Requires="x14">
            <control shapeId="1007" r:id="rId10" name="">
              <controlPr defaultSize="0" locked="1" autoFill="0" autoLine="0" autoPict="0" print="true" altText="Check Box 22">
                <anchor moveWithCells="true" sizeWithCells="false">
                  <from>
                    <xdr:col>17</xdr:col>
                    <xdr:colOff>85680</xdr:colOff>
                    <xdr:row>41</xdr:row>
                    <xdr:rowOff>9360</xdr:rowOff>
                  </from>
                  <to>
                    <xdr:col>18</xdr:col>
                    <xdr:colOff>162000</xdr:colOff>
                    <xdr:row>42</xdr:row>
                    <xdr:rowOff>-9360</xdr:rowOff>
                  </to>
                </anchor>
              </controlPr>
            </control>
          </mc:Choice>
        </mc:AlternateContent>
        <mc:AlternateContent xmlns:mc="http://schemas.openxmlformats.org/markup-compatibility/2006">
          <mc:Choice Requires="x14">
            <control shapeId="1008" r:id="rId11" name="">
              <controlPr defaultSize="0" locked="1" autoFill="0" autoLine="0" autoPict="0" print="true" altText="Check Box 29">
                <anchor moveWithCells="true" sizeWithCells="false">
                  <from>
                    <xdr:col>17</xdr:col>
                    <xdr:colOff>76320</xdr:colOff>
                    <xdr:row>50</xdr:row>
                    <xdr:rowOff>9360</xdr:rowOff>
                  </from>
                  <to>
                    <xdr:col>18</xdr:col>
                    <xdr:colOff>152640</xdr:colOff>
                    <xdr:row>51</xdr:row>
                    <xdr:rowOff>-76320</xdr:rowOff>
                  </to>
                </anchor>
              </controlPr>
            </control>
          </mc:Choice>
        </mc:AlternateContent>
        <mc:AlternateContent xmlns:mc="http://schemas.openxmlformats.org/markup-compatibility/2006">
          <mc:Choice Requires="x14">
            <control shapeId="1009" r:id="rId12" name="">
              <controlPr defaultSize="0" locked="1" autoFill="0" autoLine="0" autoPict="0" print="true" altText="Check Box 33">
                <anchor moveWithCells="true" sizeWithCells="false">
                  <from>
                    <xdr:col>21</xdr:col>
                    <xdr:colOff>114120</xdr:colOff>
                    <xdr:row>87</xdr:row>
                    <xdr:rowOff>9360</xdr:rowOff>
                  </from>
                  <to>
                    <xdr:col>22</xdr:col>
                    <xdr:colOff>190440</xdr:colOff>
                    <xdr:row>88</xdr:row>
                    <xdr:rowOff>-9720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I363"/>
  <sheetViews>
    <sheetView showFormulas="false" showGridLines="false" showRowColHeaders="true" showZeros="true" rightToLeft="false" tabSelected="true" showOutlineSymbols="true" defaultGridColor="true" view="pageBreakPreview" topLeftCell="A1" colorId="64" zoomScale="120" zoomScaleNormal="100" zoomScalePageLayoutView="120" workbookViewId="0">
      <selection pane="topLeft" activeCell="AP16" activeCellId="0" sqref="AP16"/>
    </sheetView>
  </sheetViews>
  <sheetFormatPr defaultColWidth="2.50390625" defaultRowHeight="13.5" zeroHeight="false" outlineLevelRow="0" outlineLevelCol="0"/>
  <cols>
    <col collapsed="false" customWidth="false" hidden="false" outlineLevel="0" max="1024" min="1" style="212" width="2.5"/>
  </cols>
  <sheetData>
    <row r="1" customFormat="false" ht="14.25" hidden="false" customHeight="false" outlineLevel="0" collapsed="false">
      <c r="A1" s="213" t="s">
        <v>265</v>
      </c>
      <c r="B1" s="213"/>
      <c r="C1" s="213"/>
      <c r="D1" s="213"/>
      <c r="E1" s="213"/>
      <c r="F1" s="213"/>
      <c r="G1" s="213"/>
      <c r="H1" s="213"/>
      <c r="I1" s="213"/>
      <c r="J1" s="213"/>
      <c r="K1" s="213"/>
      <c r="L1" s="213"/>
      <c r="M1" s="214"/>
      <c r="N1" s="214"/>
      <c r="O1" s="214"/>
      <c r="P1" s="214"/>
      <c r="Q1" s="214"/>
      <c r="R1" s="214"/>
      <c r="S1" s="214"/>
      <c r="T1" s="214"/>
      <c r="U1" s="214"/>
      <c r="V1" s="214"/>
      <c r="W1" s="214"/>
      <c r="X1" s="214"/>
      <c r="Y1" s="214"/>
      <c r="Z1" s="214"/>
      <c r="AA1" s="214"/>
      <c r="AB1" s="214"/>
    </row>
    <row r="2" customFormat="false" ht="13.5" hidden="false" customHeight="false" outlineLevel="0" collapsed="false">
      <c r="A2" s="215" t="s">
        <v>266</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row>
    <row r="3" customFormat="false" ht="13.5" hidden="false" customHeight="false" outlineLevel="0" collapsed="false">
      <c r="A3" s="215" t="s">
        <v>267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row>
    <row r="4" customFormat="false" ht="13.5" hidden="false" customHeight="false" outlineLevel="0" collapsed="false">
      <c r="A4" s="216" t="s">
        <v>268</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7"/>
      <c r="AD4" s="217"/>
      <c r="AE4" s="217"/>
      <c r="AF4" s="217"/>
      <c r="AG4" s="217"/>
      <c r="AH4" s="217"/>
    </row>
    <row r="5" customFormat="false" ht="13.5" hidden="false" customHeight="false" outlineLevel="0" collapsed="false">
      <c r="A5" s="216"/>
      <c r="B5" s="216" t="s">
        <v>269</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7"/>
      <c r="AD5" s="217"/>
      <c r="AE5" s="217"/>
      <c r="AF5" s="217"/>
      <c r="AG5" s="217"/>
      <c r="AH5" s="217"/>
    </row>
    <row r="6" customFormat="false" ht="13.5" hidden="false" customHeight="false" outlineLevel="0" collapsed="false">
      <c r="A6" s="216"/>
      <c r="B6" s="216" t="s">
        <v>270</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7"/>
      <c r="AD6" s="217"/>
      <c r="AE6" s="217"/>
      <c r="AF6" s="217"/>
      <c r="AG6" s="217"/>
      <c r="AH6" s="217"/>
    </row>
    <row r="7" customFormat="false" ht="13.5" hidden="false" customHeight="false" outlineLevel="0" collapsed="false">
      <c r="A7" s="216"/>
      <c r="B7" s="216" t="s">
        <v>271</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7"/>
      <c r="AD7" s="217"/>
      <c r="AE7" s="217"/>
      <c r="AF7" s="217"/>
      <c r="AG7" s="217"/>
      <c r="AH7" s="217"/>
    </row>
    <row r="8" customFormat="false" ht="13.5" hidden="false" customHeight="false" outlineLevel="0" collapsed="false">
      <c r="A8" s="216"/>
      <c r="B8" s="216" t="s">
        <v>272</v>
      </c>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7"/>
      <c r="AD8" s="217"/>
      <c r="AE8" s="217"/>
      <c r="AF8" s="217"/>
      <c r="AG8" s="217"/>
      <c r="AH8" s="217"/>
    </row>
    <row r="9" customFormat="false" ht="13.5" hidden="false" customHeight="false" outlineLevel="0" collapsed="false">
      <c r="A9" s="216"/>
      <c r="B9" s="216" t="s">
        <v>273</v>
      </c>
      <c r="C9" s="218"/>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7"/>
      <c r="AD9" s="217"/>
      <c r="AE9" s="217"/>
      <c r="AF9" s="217"/>
      <c r="AG9" s="217"/>
      <c r="AH9" s="217"/>
    </row>
    <row r="10" customFormat="false" ht="13.5" hidden="false" customHeight="false" outlineLevel="0" collapsed="false">
      <c r="A10" s="216"/>
      <c r="B10" s="216"/>
      <c r="C10" s="218"/>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7"/>
      <c r="AD10" s="217"/>
      <c r="AE10" s="217"/>
      <c r="AF10" s="217"/>
      <c r="AG10" s="217"/>
      <c r="AH10" s="217"/>
    </row>
    <row r="12" customFormat="false" ht="14.25" hidden="false" customHeight="false" outlineLevel="0" collapsed="false">
      <c r="A12" s="213" t="s">
        <v>274</v>
      </c>
      <c r="B12" s="213"/>
      <c r="C12" s="213"/>
      <c r="D12" s="213"/>
      <c r="E12" s="213"/>
      <c r="F12" s="213"/>
      <c r="G12" s="213"/>
      <c r="H12" s="213"/>
      <c r="I12" s="213"/>
      <c r="J12" s="213"/>
      <c r="K12" s="213"/>
      <c r="L12" s="213"/>
    </row>
    <row r="13" customFormat="false" ht="13.5" hidden="false" customHeight="false" outlineLevel="0" collapsed="false">
      <c r="B13" s="219" t="s">
        <v>275</v>
      </c>
    </row>
    <row r="14" customFormat="false" ht="13.5" hidden="false" customHeight="false" outlineLevel="0" collapsed="false">
      <c r="B14" s="219"/>
    </row>
    <row r="15" customFormat="false" ht="13.5" hidden="false" customHeight="false" outlineLevel="0" collapsed="false">
      <c r="B15" s="219"/>
    </row>
    <row r="16" customFormat="false" ht="14.25" hidden="false" customHeight="false" outlineLevel="0" collapsed="false">
      <c r="A16" s="213" t="s">
        <v>276</v>
      </c>
      <c r="B16" s="219"/>
    </row>
    <row r="17" customFormat="false" ht="13.5" hidden="false" customHeight="false" outlineLevel="0" collapsed="false">
      <c r="B17" s="219" t="s">
        <v>277</v>
      </c>
    </row>
    <row r="18" customFormat="false" ht="13.5" hidden="false" customHeight="false" outlineLevel="0" collapsed="false">
      <c r="B18" s="219" t="s">
        <v>278</v>
      </c>
    </row>
    <row r="19" customFormat="false" ht="13.5" hidden="false" customHeight="false" outlineLevel="0" collapsed="false">
      <c r="B19" s="220" t="s">
        <v>26</v>
      </c>
      <c r="C19" s="212" t="s">
        <v>279</v>
      </c>
    </row>
    <row r="20" customFormat="false" ht="13.5" hidden="false" customHeight="false" outlineLevel="0" collapsed="false">
      <c r="B20" s="220" t="s">
        <v>26</v>
      </c>
      <c r="C20" s="212" t="s">
        <v>280</v>
      </c>
    </row>
    <row r="21" customFormat="false" ht="13.5" hidden="false" customHeight="false" outlineLevel="0" collapsed="false">
      <c r="B21" s="220" t="s">
        <v>26</v>
      </c>
      <c r="C21" s="212" t="s">
        <v>281</v>
      </c>
    </row>
    <row r="22" customFormat="false" ht="13.5" hidden="false" customHeight="false" outlineLevel="0" collapsed="false">
      <c r="B22" s="219" t="s">
        <v>282</v>
      </c>
    </row>
    <row r="23" customFormat="false" ht="13.5" hidden="false" customHeight="false" outlineLevel="0" collapsed="false">
      <c r="B23" s="219" t="s">
        <v>283</v>
      </c>
    </row>
    <row r="24" customFormat="false" ht="13.5" hidden="false" customHeight="false" outlineLevel="0" collapsed="false">
      <c r="B24" s="219" t="s">
        <v>284</v>
      </c>
    </row>
    <row r="25" customFormat="false" ht="13.5" hidden="false" customHeight="false" outlineLevel="0" collapsed="false">
      <c r="B25" s="219" t="s">
        <v>285</v>
      </c>
    </row>
    <row r="26" customFormat="false" ht="13.5" hidden="false" customHeight="false" outlineLevel="0" collapsed="false">
      <c r="B26" s="219" t="s">
        <v>286</v>
      </c>
    </row>
    <row r="27" customFormat="false" ht="13.5" hidden="false" customHeight="false" outlineLevel="0" collapsed="false">
      <c r="B27" s="219"/>
    </row>
    <row r="28" customFormat="false" ht="13.5" hidden="false" customHeight="false" outlineLevel="0" collapsed="false">
      <c r="B28" s="219"/>
    </row>
    <row r="29" customFormat="false" ht="14.25" hidden="false" customHeight="false" outlineLevel="0" collapsed="false">
      <c r="A29" s="213" t="s">
        <v>287</v>
      </c>
      <c r="B29" s="219"/>
    </row>
    <row r="30" customFormat="false" ht="13.5" hidden="false" customHeight="false" outlineLevel="0" collapsed="false">
      <c r="B30" s="220" t="s">
        <v>288</v>
      </c>
      <c r="C30" s="212" t="s">
        <v>289</v>
      </c>
    </row>
    <row r="31" customFormat="false" ht="13.5" hidden="false" customHeight="false" outlineLevel="0" collapsed="false">
      <c r="B31" s="220" t="s">
        <v>288</v>
      </c>
      <c r="C31" s="212" t="s">
        <v>290</v>
      </c>
    </row>
    <row r="32" customFormat="false" ht="13.5" hidden="false" customHeight="false" outlineLevel="0" collapsed="false">
      <c r="B32" s="220"/>
      <c r="C32" s="221" t="s">
        <v>26</v>
      </c>
      <c r="D32" s="212" t="s">
        <v>291</v>
      </c>
    </row>
    <row r="33" customFormat="false" ht="13.5" hidden="false" customHeight="false" outlineLevel="0" collapsed="false">
      <c r="B33" s="220"/>
      <c r="C33" s="221" t="s">
        <v>26</v>
      </c>
      <c r="D33" s="212" t="s">
        <v>292</v>
      </c>
    </row>
    <row r="34" customFormat="false" ht="13.5" hidden="false" customHeight="false" outlineLevel="0" collapsed="false">
      <c r="B34" s="220"/>
      <c r="J34" s="212" t="s">
        <v>293</v>
      </c>
    </row>
    <row r="35" customFormat="false" ht="13.5" hidden="false" customHeight="false" outlineLevel="0" collapsed="false">
      <c r="B35" s="219"/>
      <c r="C35" s="221" t="s">
        <v>26</v>
      </c>
      <c r="D35" s="212" t="s">
        <v>294</v>
      </c>
    </row>
    <row r="36" customFormat="false" ht="13.5" hidden="false" customHeight="false" outlineLevel="0" collapsed="false">
      <c r="B36" s="219"/>
      <c r="C36" s="221" t="s">
        <v>26</v>
      </c>
      <c r="D36" s="212" t="s">
        <v>295</v>
      </c>
    </row>
    <row r="37" customFormat="false" ht="13.5" hidden="false" customHeight="false" outlineLevel="0" collapsed="false">
      <c r="B37" s="220" t="s">
        <v>288</v>
      </c>
      <c r="C37" s="212" t="s">
        <v>296</v>
      </c>
    </row>
    <row r="38" customFormat="false" ht="13.5" hidden="false" customHeight="false" outlineLevel="0" collapsed="false">
      <c r="B38" s="219"/>
    </row>
    <row r="39" customFormat="false" ht="13.5" hidden="false" customHeight="false" outlineLevel="0" collapsed="false">
      <c r="B39" s="219"/>
    </row>
    <row r="40" customFormat="false" ht="14.25" hidden="false" customHeight="false" outlineLevel="0" collapsed="false">
      <c r="A40" s="213" t="s">
        <v>297</v>
      </c>
      <c r="B40" s="219"/>
    </row>
    <row r="41" customFormat="false" ht="13.5" hidden="false" customHeight="false" outlineLevel="0" collapsed="false">
      <c r="B41" s="219" t="s">
        <v>298</v>
      </c>
    </row>
    <row r="42" customFormat="false" ht="13.5" hidden="false" customHeight="false" outlineLevel="0" collapsed="false">
      <c r="B42" s="219" t="s">
        <v>299</v>
      </c>
    </row>
    <row r="43" customFormat="false" ht="13.5" hidden="false" customHeight="false" outlineLevel="0" collapsed="false">
      <c r="B43" s="219"/>
    </row>
    <row r="44" customFormat="false" ht="13.5" hidden="false" customHeight="false" outlineLevel="0" collapsed="false">
      <c r="B44" s="219"/>
    </row>
    <row r="45" customFormat="false" ht="14.25" hidden="false" customHeight="false" outlineLevel="0" collapsed="false">
      <c r="A45" s="213" t="s">
        <v>300</v>
      </c>
      <c r="B45" s="219"/>
    </row>
    <row r="46" customFormat="false" ht="13.5" hidden="false" customHeight="false" outlineLevel="0" collapsed="false">
      <c r="B46" s="219" t="s">
        <v>301</v>
      </c>
    </row>
    <row r="47" customFormat="false" ht="13.5" hidden="false" customHeight="false" outlineLevel="0" collapsed="false">
      <c r="B47" s="219" t="s">
        <v>302</v>
      </c>
      <c r="W47" s="212" t="s">
        <v>303</v>
      </c>
    </row>
    <row r="48" customFormat="false" ht="13.5" hidden="false" customHeight="false" outlineLevel="0" collapsed="false">
      <c r="B48" s="219" t="s">
        <v>304</v>
      </c>
      <c r="R48" s="212" t="s">
        <v>305</v>
      </c>
    </row>
    <row r="49" customFormat="false" ht="13.5" hidden="false" customHeight="false" outlineLevel="0" collapsed="false">
      <c r="B49" s="219"/>
    </row>
    <row r="50" customFormat="false" ht="13.5" hidden="false" customHeight="false" outlineLevel="0" collapsed="false">
      <c r="B50" s="219"/>
    </row>
    <row r="51" customFormat="false" ht="14.25" hidden="false" customHeight="false" outlineLevel="0" collapsed="false">
      <c r="A51" s="222" t="s">
        <v>306</v>
      </c>
    </row>
    <row r="52" customFormat="false" ht="13.5" hidden="false" customHeight="false" outlineLevel="0" collapsed="false">
      <c r="A52" s="223" t="s">
        <v>307</v>
      </c>
    </row>
    <row r="53" customFormat="false" ht="13.5" hidden="false" customHeight="false" outlineLevel="0" collapsed="false">
      <c r="A53" s="221" t="s">
        <v>308</v>
      </c>
      <c r="B53" s="212" t="s">
        <v>309</v>
      </c>
    </row>
    <row r="54" customFormat="false" ht="13.5" hidden="false" customHeight="false" outlineLevel="0" collapsed="false">
      <c r="A54" s="221"/>
      <c r="F54" s="212" t="s">
        <v>310</v>
      </c>
    </row>
    <row r="55" customFormat="false" ht="13.5" hidden="false" customHeight="false" outlineLevel="0" collapsed="false">
      <c r="F55" s="212" t="s">
        <v>311</v>
      </c>
    </row>
    <row r="56" customFormat="false" ht="13.5" hidden="false" customHeight="false" outlineLevel="0" collapsed="false">
      <c r="A56" s="221" t="s">
        <v>308</v>
      </c>
      <c r="B56" s="212" t="s">
        <v>312</v>
      </c>
    </row>
    <row r="57" customFormat="false" ht="13.5" hidden="false" customHeight="false" outlineLevel="0" collapsed="false">
      <c r="B57" s="212" t="s">
        <v>313</v>
      </c>
      <c r="C57" s="212" t="s">
        <v>314</v>
      </c>
    </row>
    <row r="58" customFormat="false" ht="13.5" hidden="false" customHeight="false" outlineLevel="0" collapsed="false">
      <c r="C58" s="212" t="s">
        <v>315</v>
      </c>
    </row>
    <row r="59" customFormat="false" ht="13.5" hidden="false" customHeight="false" outlineLevel="0" collapsed="false">
      <c r="B59" s="212" t="s">
        <v>316</v>
      </c>
    </row>
    <row r="61" customFormat="false" ht="13.5" hidden="false" customHeight="false" outlineLevel="0" collapsed="false">
      <c r="A61" s="212" t="s">
        <v>317</v>
      </c>
    </row>
    <row r="62" customFormat="false" ht="13.5" hidden="false" customHeight="false" outlineLevel="0" collapsed="false">
      <c r="B62" s="212" t="s">
        <v>318</v>
      </c>
    </row>
    <row r="63" customFormat="false" ht="13.5" hidden="false" customHeight="false" outlineLevel="0" collapsed="false">
      <c r="B63" s="212" t="s">
        <v>313</v>
      </c>
      <c r="C63" s="212" t="s">
        <v>314</v>
      </c>
    </row>
    <row r="64" customFormat="false" ht="13.5" hidden="false" customHeight="false" outlineLevel="0" collapsed="false">
      <c r="C64" s="212" t="s">
        <v>315</v>
      </c>
    </row>
    <row r="65" customFormat="false" ht="13.5" hidden="false" customHeight="false" outlineLevel="0" collapsed="false">
      <c r="B65" s="212" t="s">
        <v>316</v>
      </c>
    </row>
    <row r="67" customFormat="false" ht="13.5" hidden="false" customHeight="false" outlineLevel="0" collapsed="false">
      <c r="A67" s="212" t="s">
        <v>319</v>
      </c>
    </row>
    <row r="68" customFormat="false" ht="13.5" hidden="false" customHeight="false" outlineLevel="0" collapsed="false">
      <c r="B68" s="212" t="s">
        <v>320</v>
      </c>
    </row>
    <row r="69" customFormat="false" ht="13.5" hidden="false" customHeight="false" outlineLevel="0" collapsed="false">
      <c r="B69" s="212" t="s">
        <v>321</v>
      </c>
    </row>
    <row r="70" customFormat="false" ht="13.5" hidden="false" customHeight="false" outlineLevel="0" collapsed="false">
      <c r="B70" s="212" t="s">
        <v>322</v>
      </c>
    </row>
    <row r="71" customFormat="false" ht="13.5" hidden="false" customHeight="false" outlineLevel="0" collapsed="false">
      <c r="C71" s="212" t="s">
        <v>323</v>
      </c>
    </row>
    <row r="72" customFormat="false" ht="13.5" hidden="false" customHeight="false" outlineLevel="0" collapsed="false">
      <c r="B72" s="212" t="s">
        <v>313</v>
      </c>
      <c r="C72" s="212" t="s">
        <v>314</v>
      </c>
    </row>
    <row r="73" customFormat="false" ht="13.5" hidden="false" customHeight="false" outlineLevel="0" collapsed="false">
      <c r="C73" s="212" t="s">
        <v>324</v>
      </c>
    </row>
    <row r="75" customFormat="false" ht="13.5" hidden="false" customHeight="false" outlineLevel="0" collapsed="false">
      <c r="A75" s="212" t="s">
        <v>325</v>
      </c>
    </row>
    <row r="76" customFormat="false" ht="13.5" hidden="false" customHeight="false" outlineLevel="0" collapsed="false">
      <c r="B76" s="212" t="s">
        <v>326</v>
      </c>
    </row>
    <row r="77" customFormat="false" ht="13.5" hidden="false" customHeight="false" outlineLevel="0" collapsed="false">
      <c r="B77" s="212" t="s">
        <v>327</v>
      </c>
    </row>
    <row r="78" customFormat="false" ht="13.5" hidden="false" customHeight="false" outlineLevel="0" collapsed="false">
      <c r="B78" s="212" t="s">
        <v>328</v>
      </c>
    </row>
    <row r="79" customFormat="false" ht="13.5" hidden="false" customHeight="false" outlineLevel="0" collapsed="false">
      <c r="C79" s="212" t="s">
        <v>329</v>
      </c>
    </row>
    <row r="80" customFormat="false" ht="13.5" hidden="false" customHeight="false" outlineLevel="0" collapsed="false">
      <c r="B80" s="212" t="s">
        <v>313</v>
      </c>
      <c r="C80" s="212" t="s">
        <v>314</v>
      </c>
    </row>
    <row r="81" customFormat="false" ht="13.5" hidden="false" customHeight="false" outlineLevel="0" collapsed="false">
      <c r="C81" s="212" t="s">
        <v>330</v>
      </c>
    </row>
    <row r="83" customFormat="false" ht="13.5" hidden="false" customHeight="false" outlineLevel="0" collapsed="false">
      <c r="A83" s="212" t="s">
        <v>331</v>
      </c>
    </row>
    <row r="84" customFormat="false" ht="13.5" hidden="false" customHeight="false" outlineLevel="0" collapsed="false">
      <c r="B84" s="212" t="s">
        <v>332</v>
      </c>
    </row>
    <row r="85" customFormat="false" ht="13.5" hidden="false" customHeight="false" outlineLevel="0" collapsed="false">
      <c r="B85" s="212" t="s">
        <v>313</v>
      </c>
      <c r="C85" s="212" t="s">
        <v>314</v>
      </c>
    </row>
    <row r="86" customFormat="false" ht="16.5" hidden="false" customHeight="true" outlineLevel="0" collapsed="false">
      <c r="C86" s="224" t="s">
        <v>333</v>
      </c>
      <c r="D86" s="224"/>
      <c r="E86" s="224"/>
      <c r="F86" s="224"/>
      <c r="G86" s="224"/>
      <c r="H86" s="224"/>
      <c r="I86" s="224"/>
      <c r="J86" s="224"/>
      <c r="K86" s="224"/>
      <c r="L86" s="224"/>
      <c r="M86" s="224"/>
      <c r="N86" s="224"/>
      <c r="O86" s="224" t="s">
        <v>334</v>
      </c>
      <c r="P86" s="224"/>
      <c r="Q86" s="224"/>
      <c r="R86" s="224"/>
      <c r="S86" s="224"/>
      <c r="T86" s="224"/>
      <c r="U86" s="224"/>
      <c r="V86" s="224"/>
      <c r="W86" s="224"/>
      <c r="X86" s="224"/>
      <c r="Y86" s="224"/>
      <c r="Z86" s="224"/>
      <c r="AA86" s="224"/>
      <c r="AB86" s="224"/>
      <c r="AC86" s="224"/>
      <c r="AD86" s="224"/>
      <c r="AE86" s="224"/>
      <c r="AF86" s="224"/>
      <c r="AG86" s="224"/>
      <c r="AH86" s="224"/>
      <c r="AI86" s="224"/>
    </row>
    <row r="87" customFormat="false" ht="16.5" hidden="false" customHeight="true" outlineLevel="0" collapsed="false">
      <c r="C87" s="224" t="s">
        <v>335</v>
      </c>
      <c r="D87" s="224"/>
      <c r="E87" s="224"/>
      <c r="F87" s="224"/>
      <c r="G87" s="224"/>
      <c r="H87" s="224"/>
      <c r="I87" s="224"/>
      <c r="J87" s="224"/>
      <c r="K87" s="224"/>
      <c r="L87" s="224"/>
      <c r="M87" s="224"/>
      <c r="N87" s="224"/>
      <c r="O87" s="225" t="n">
        <v>0</v>
      </c>
      <c r="P87" s="225"/>
      <c r="Q87" s="225"/>
      <c r="R87" s="225"/>
      <c r="S87" s="225"/>
      <c r="T87" s="225"/>
      <c r="U87" s="225"/>
      <c r="V87" s="225"/>
      <c r="W87" s="225"/>
      <c r="X87" s="225"/>
      <c r="Y87" s="225"/>
      <c r="Z87" s="225"/>
      <c r="AA87" s="225"/>
      <c r="AB87" s="225"/>
      <c r="AC87" s="225"/>
      <c r="AD87" s="225"/>
      <c r="AE87" s="225"/>
      <c r="AF87" s="225"/>
      <c r="AG87" s="225"/>
      <c r="AH87" s="225"/>
      <c r="AI87" s="226" t="s">
        <v>234</v>
      </c>
    </row>
    <row r="88" customFormat="false" ht="16.5" hidden="false" customHeight="true" outlineLevel="0" collapsed="false">
      <c r="C88" s="224" t="s">
        <v>336</v>
      </c>
      <c r="D88" s="224"/>
      <c r="E88" s="224"/>
      <c r="F88" s="224"/>
      <c r="G88" s="224"/>
      <c r="H88" s="224"/>
      <c r="I88" s="224"/>
      <c r="J88" s="224"/>
      <c r="K88" s="224"/>
      <c r="L88" s="224"/>
      <c r="M88" s="224"/>
      <c r="N88" s="224"/>
      <c r="O88" s="225" t="s">
        <v>337</v>
      </c>
      <c r="P88" s="225"/>
      <c r="Q88" s="225"/>
      <c r="R88" s="225"/>
      <c r="S88" s="225"/>
      <c r="T88" s="225"/>
      <c r="U88" s="225"/>
      <c r="V88" s="225"/>
      <c r="W88" s="225"/>
      <c r="X88" s="225"/>
      <c r="Y88" s="225"/>
      <c r="Z88" s="225"/>
      <c r="AA88" s="225"/>
      <c r="AB88" s="225"/>
      <c r="AC88" s="225"/>
      <c r="AD88" s="225"/>
      <c r="AE88" s="225"/>
      <c r="AF88" s="225"/>
      <c r="AG88" s="225"/>
      <c r="AH88" s="225"/>
      <c r="AI88" s="226" t="s">
        <v>234</v>
      </c>
    </row>
    <row r="89" customFormat="false" ht="16.5" hidden="false" customHeight="true" outlineLevel="0" collapsed="false">
      <c r="C89" s="224" t="s">
        <v>338</v>
      </c>
      <c r="D89" s="224"/>
      <c r="E89" s="224"/>
      <c r="F89" s="224"/>
      <c r="G89" s="224"/>
      <c r="H89" s="224"/>
      <c r="I89" s="224"/>
      <c r="J89" s="224"/>
      <c r="K89" s="224"/>
      <c r="L89" s="224"/>
      <c r="M89" s="224"/>
      <c r="N89" s="224"/>
      <c r="O89" s="227" t="n">
        <v>1069000</v>
      </c>
      <c r="P89" s="227"/>
      <c r="Q89" s="227"/>
      <c r="R89" s="227"/>
      <c r="S89" s="227"/>
      <c r="T89" s="227"/>
      <c r="U89" s="227"/>
      <c r="V89" s="227"/>
      <c r="W89" s="227"/>
      <c r="X89" s="227"/>
      <c r="Y89" s="227"/>
      <c r="Z89" s="227"/>
      <c r="AA89" s="227"/>
      <c r="AB89" s="227"/>
      <c r="AC89" s="227"/>
      <c r="AD89" s="227"/>
      <c r="AE89" s="227"/>
      <c r="AF89" s="227"/>
      <c r="AG89" s="227"/>
      <c r="AH89" s="227"/>
      <c r="AI89" s="226" t="s">
        <v>234</v>
      </c>
    </row>
    <row r="90" customFormat="false" ht="16.5" hidden="false" customHeight="true" outlineLevel="0" collapsed="false">
      <c r="C90" s="224" t="s">
        <v>339</v>
      </c>
      <c r="D90" s="224"/>
      <c r="E90" s="224"/>
      <c r="F90" s="224"/>
      <c r="G90" s="224"/>
      <c r="H90" s="224"/>
      <c r="I90" s="224"/>
      <c r="J90" s="224"/>
      <c r="K90" s="224"/>
      <c r="L90" s="224"/>
      <c r="M90" s="224"/>
      <c r="N90" s="224"/>
      <c r="O90" s="228" t="n">
        <v>1070000</v>
      </c>
      <c r="P90" s="228"/>
      <c r="Q90" s="228"/>
      <c r="R90" s="228"/>
      <c r="S90" s="228"/>
      <c r="T90" s="228"/>
      <c r="U90" s="228"/>
      <c r="V90" s="228"/>
      <c r="W90" s="228"/>
      <c r="X90" s="228"/>
      <c r="Y90" s="228"/>
      <c r="Z90" s="228"/>
      <c r="AA90" s="228"/>
      <c r="AB90" s="228"/>
      <c r="AC90" s="228"/>
      <c r="AD90" s="228"/>
      <c r="AE90" s="228"/>
      <c r="AF90" s="228"/>
      <c r="AG90" s="228"/>
      <c r="AH90" s="228"/>
      <c r="AI90" s="226" t="s">
        <v>234</v>
      </c>
    </row>
    <row r="91" customFormat="false" ht="16.5" hidden="false" customHeight="true" outlineLevel="0" collapsed="false">
      <c r="C91" s="224" t="s">
        <v>340</v>
      </c>
      <c r="D91" s="224"/>
      <c r="E91" s="224"/>
      <c r="F91" s="224"/>
      <c r="G91" s="224"/>
      <c r="H91" s="224"/>
      <c r="I91" s="224"/>
      <c r="J91" s="224"/>
      <c r="K91" s="224"/>
      <c r="L91" s="224"/>
      <c r="M91" s="224"/>
      <c r="N91" s="224"/>
      <c r="O91" s="228" t="n">
        <v>1072000</v>
      </c>
      <c r="P91" s="228"/>
      <c r="Q91" s="228"/>
      <c r="R91" s="228"/>
      <c r="S91" s="228"/>
      <c r="T91" s="228"/>
      <c r="U91" s="228"/>
      <c r="V91" s="228"/>
      <c r="W91" s="228"/>
      <c r="X91" s="228"/>
      <c r="Y91" s="228"/>
      <c r="Z91" s="228"/>
      <c r="AA91" s="228"/>
      <c r="AB91" s="228"/>
      <c r="AC91" s="228"/>
      <c r="AD91" s="228"/>
      <c r="AE91" s="228"/>
      <c r="AF91" s="228"/>
      <c r="AG91" s="228"/>
      <c r="AH91" s="228"/>
      <c r="AI91" s="226" t="s">
        <v>234</v>
      </c>
    </row>
    <row r="92" customFormat="false" ht="16.5" hidden="false" customHeight="true" outlineLevel="0" collapsed="false">
      <c r="C92" s="224" t="s">
        <v>341</v>
      </c>
      <c r="D92" s="224"/>
      <c r="E92" s="224"/>
      <c r="F92" s="224"/>
      <c r="G92" s="224"/>
      <c r="H92" s="224"/>
      <c r="I92" s="224"/>
      <c r="J92" s="224"/>
      <c r="K92" s="224"/>
      <c r="L92" s="224"/>
      <c r="M92" s="224"/>
      <c r="N92" s="224"/>
      <c r="O92" s="228" t="n">
        <v>1074000</v>
      </c>
      <c r="P92" s="228"/>
      <c r="Q92" s="228"/>
      <c r="R92" s="228"/>
      <c r="S92" s="228"/>
      <c r="T92" s="228"/>
      <c r="U92" s="228"/>
      <c r="V92" s="228"/>
      <c r="W92" s="228"/>
      <c r="X92" s="228"/>
      <c r="Y92" s="228"/>
      <c r="Z92" s="228"/>
      <c r="AA92" s="228"/>
      <c r="AB92" s="228"/>
      <c r="AC92" s="228"/>
      <c r="AD92" s="228"/>
      <c r="AE92" s="228"/>
      <c r="AF92" s="228"/>
      <c r="AG92" s="228"/>
      <c r="AH92" s="228"/>
      <c r="AI92" s="226" t="s">
        <v>234</v>
      </c>
    </row>
    <row r="93" customFormat="false" ht="16.5" hidden="false" customHeight="true" outlineLevel="0" collapsed="false">
      <c r="C93" s="224" t="s">
        <v>342</v>
      </c>
      <c r="D93" s="224"/>
      <c r="E93" s="224"/>
      <c r="F93" s="224"/>
      <c r="G93" s="224"/>
      <c r="H93" s="224"/>
      <c r="I93" s="224"/>
      <c r="J93" s="224"/>
      <c r="K93" s="224"/>
      <c r="L93" s="224"/>
      <c r="M93" s="224"/>
      <c r="N93" s="224"/>
      <c r="O93" s="229" t="s">
        <v>343</v>
      </c>
      <c r="P93" s="229"/>
      <c r="Q93" s="229"/>
      <c r="R93" s="229"/>
      <c r="S93" s="229"/>
      <c r="T93" s="229"/>
      <c r="U93" s="229"/>
      <c r="V93" s="229"/>
      <c r="W93" s="229"/>
      <c r="X93" s="229"/>
      <c r="Y93" s="229"/>
      <c r="Z93" s="229"/>
      <c r="AA93" s="229"/>
      <c r="AB93" s="229"/>
      <c r="AC93" s="229"/>
      <c r="AD93" s="229"/>
      <c r="AE93" s="229"/>
      <c r="AF93" s="229"/>
      <c r="AG93" s="229"/>
      <c r="AH93" s="229"/>
      <c r="AI93" s="226" t="s">
        <v>234</v>
      </c>
    </row>
    <row r="94" customFormat="false" ht="16.5" hidden="false" customHeight="true" outlineLevel="0" collapsed="false">
      <c r="C94" s="224" t="s">
        <v>344</v>
      </c>
      <c r="D94" s="224"/>
      <c r="E94" s="224"/>
      <c r="F94" s="224"/>
      <c r="G94" s="224"/>
      <c r="H94" s="224"/>
      <c r="I94" s="224"/>
      <c r="J94" s="224"/>
      <c r="K94" s="224"/>
      <c r="L94" s="224"/>
      <c r="M94" s="224"/>
      <c r="N94" s="224"/>
      <c r="O94" s="229" t="s">
        <v>345</v>
      </c>
      <c r="P94" s="229"/>
      <c r="Q94" s="229"/>
      <c r="R94" s="229"/>
      <c r="S94" s="229"/>
      <c r="T94" s="229"/>
      <c r="U94" s="229"/>
      <c r="V94" s="229"/>
      <c r="W94" s="229"/>
      <c r="X94" s="229"/>
      <c r="Y94" s="229"/>
      <c r="Z94" s="229"/>
      <c r="AA94" s="229"/>
      <c r="AB94" s="229"/>
      <c r="AC94" s="229"/>
      <c r="AD94" s="229"/>
      <c r="AE94" s="229"/>
      <c r="AF94" s="229"/>
      <c r="AG94" s="229"/>
      <c r="AH94" s="229"/>
      <c r="AI94" s="226" t="s">
        <v>234</v>
      </c>
    </row>
    <row r="95" customFormat="false" ht="16.5" hidden="false" customHeight="true" outlineLevel="0" collapsed="false">
      <c r="C95" s="224" t="s">
        <v>346</v>
      </c>
      <c r="D95" s="224"/>
      <c r="E95" s="224"/>
      <c r="F95" s="224"/>
      <c r="G95" s="224"/>
      <c r="H95" s="224"/>
      <c r="I95" s="224"/>
      <c r="J95" s="224"/>
      <c r="K95" s="224"/>
      <c r="L95" s="224"/>
      <c r="M95" s="224"/>
      <c r="N95" s="224"/>
      <c r="O95" s="229" t="s">
        <v>347</v>
      </c>
      <c r="P95" s="229"/>
      <c r="Q95" s="229"/>
      <c r="R95" s="229"/>
      <c r="S95" s="229"/>
      <c r="T95" s="229"/>
      <c r="U95" s="229"/>
      <c r="V95" s="229"/>
      <c r="W95" s="229"/>
      <c r="X95" s="229"/>
      <c r="Y95" s="229"/>
      <c r="Z95" s="229"/>
      <c r="AA95" s="229"/>
      <c r="AB95" s="229"/>
      <c r="AC95" s="229"/>
      <c r="AD95" s="229"/>
      <c r="AE95" s="229"/>
      <c r="AF95" s="229"/>
      <c r="AG95" s="229"/>
      <c r="AH95" s="229"/>
      <c r="AI95" s="226" t="s">
        <v>234</v>
      </c>
    </row>
    <row r="96" customFormat="false" ht="16.5" hidden="false" customHeight="true" outlineLevel="0" collapsed="false">
      <c r="C96" s="224" t="s">
        <v>348</v>
      </c>
      <c r="D96" s="224"/>
      <c r="E96" s="224"/>
      <c r="F96" s="224"/>
      <c r="G96" s="224"/>
      <c r="H96" s="224"/>
      <c r="I96" s="224"/>
      <c r="J96" s="224"/>
      <c r="K96" s="224"/>
      <c r="L96" s="224"/>
      <c r="M96" s="224"/>
      <c r="N96" s="224"/>
      <c r="O96" s="229" t="s">
        <v>349</v>
      </c>
      <c r="P96" s="229"/>
      <c r="Q96" s="229"/>
      <c r="R96" s="229"/>
      <c r="S96" s="229"/>
      <c r="T96" s="229"/>
      <c r="U96" s="229"/>
      <c r="V96" s="229"/>
      <c r="W96" s="229"/>
      <c r="X96" s="229"/>
      <c r="Y96" s="229"/>
      <c r="Z96" s="229"/>
      <c r="AA96" s="229"/>
      <c r="AB96" s="229"/>
      <c r="AC96" s="229"/>
      <c r="AD96" s="229"/>
      <c r="AE96" s="229"/>
      <c r="AF96" s="229"/>
      <c r="AG96" s="229"/>
      <c r="AH96" s="229"/>
      <c r="AI96" s="226" t="s">
        <v>234</v>
      </c>
    </row>
    <row r="97" customFormat="false" ht="16.5" hidden="false" customHeight="true" outlineLevel="0" collapsed="false">
      <c r="C97" s="224" t="s">
        <v>350</v>
      </c>
      <c r="D97" s="224"/>
      <c r="E97" s="224"/>
      <c r="F97" s="224"/>
      <c r="G97" s="224"/>
      <c r="H97" s="224"/>
      <c r="I97" s="224"/>
      <c r="J97" s="224"/>
      <c r="K97" s="224"/>
      <c r="L97" s="224"/>
      <c r="M97" s="224"/>
      <c r="N97" s="224"/>
      <c r="O97" s="225" t="s">
        <v>351</v>
      </c>
      <c r="P97" s="225"/>
      <c r="Q97" s="225"/>
      <c r="R97" s="225"/>
      <c r="S97" s="225"/>
      <c r="T97" s="225"/>
      <c r="U97" s="225"/>
      <c r="V97" s="225"/>
      <c r="W97" s="225"/>
      <c r="X97" s="225"/>
      <c r="Y97" s="225"/>
      <c r="Z97" s="225"/>
      <c r="AA97" s="225"/>
      <c r="AB97" s="225"/>
      <c r="AC97" s="225"/>
      <c r="AD97" s="225"/>
      <c r="AE97" s="225"/>
      <c r="AF97" s="225"/>
      <c r="AG97" s="225"/>
      <c r="AH97" s="225"/>
      <c r="AI97" s="226" t="s">
        <v>234</v>
      </c>
    </row>
    <row r="98" customFormat="false" ht="13.5" hidden="false" customHeight="false" outlineLevel="0" collapsed="false">
      <c r="C98" s="212" t="s">
        <v>352</v>
      </c>
    </row>
    <row r="99" customFormat="false" ht="13.5" hidden="false" customHeight="false" outlineLevel="0" collapsed="false">
      <c r="C99" s="212" t="s">
        <v>353</v>
      </c>
    </row>
    <row r="100" customFormat="false" ht="13.5" hidden="false" customHeight="false" outlineLevel="0" collapsed="false">
      <c r="C100" s="212" t="s">
        <v>354</v>
      </c>
    </row>
    <row r="101" customFormat="false" ht="13.5" hidden="false" customHeight="false" outlineLevel="0" collapsed="false">
      <c r="C101" s="212" t="s">
        <v>355</v>
      </c>
    </row>
    <row r="102" customFormat="false" ht="13.5" hidden="false" customHeight="false" outlineLevel="0" collapsed="false">
      <c r="D102" s="212" t="s">
        <v>356</v>
      </c>
    </row>
    <row r="103" customFormat="false" ht="13.5" hidden="false" customHeight="false" outlineLevel="0" collapsed="false">
      <c r="D103" s="212" t="s">
        <v>357</v>
      </c>
    </row>
    <row r="104" customFormat="false" ht="13.5" hidden="false" customHeight="false" outlineLevel="0" collapsed="false">
      <c r="C104" s="212" t="s">
        <v>358</v>
      </c>
    </row>
    <row r="105" customFormat="false" ht="13.5" hidden="false" customHeight="false" outlineLevel="0" collapsed="false">
      <c r="D105" s="212" t="s">
        <v>359</v>
      </c>
    </row>
    <row r="106" customFormat="false" ht="13.5" hidden="false" customHeight="false" outlineLevel="0" collapsed="false">
      <c r="D106" s="212" t="s">
        <v>360</v>
      </c>
    </row>
    <row r="108" customFormat="false" ht="13.5" hidden="false" customHeight="false" outlineLevel="0" collapsed="false">
      <c r="A108" s="212" t="s">
        <v>361</v>
      </c>
    </row>
    <row r="109" customFormat="false" ht="13.5" hidden="false" customHeight="false" outlineLevel="0" collapsed="false">
      <c r="B109" s="212" t="s">
        <v>362</v>
      </c>
    </row>
    <row r="110" customFormat="false" ht="13.5" hidden="false" customHeight="false" outlineLevel="0" collapsed="false">
      <c r="B110" s="212" t="s">
        <v>363</v>
      </c>
    </row>
    <row r="111" customFormat="false" ht="13.5" hidden="false" customHeight="false" outlineLevel="0" collapsed="false">
      <c r="C111" s="212" t="s">
        <v>364</v>
      </c>
    </row>
    <row r="112" customFormat="false" ht="13.5" hidden="false" customHeight="false" outlineLevel="0" collapsed="false">
      <c r="B112" s="212" t="s">
        <v>313</v>
      </c>
      <c r="C112" s="212" t="s">
        <v>314</v>
      </c>
    </row>
    <row r="113" customFormat="false" ht="18.75" hidden="false" customHeight="true" outlineLevel="0" collapsed="false">
      <c r="B113" s="224" t="s">
        <v>365</v>
      </c>
      <c r="C113" s="224"/>
      <c r="D113" s="224"/>
      <c r="E113" s="224"/>
      <c r="F113" s="224"/>
      <c r="G113" s="224"/>
      <c r="H113" s="224"/>
      <c r="I113" s="224"/>
      <c r="J113" s="224"/>
      <c r="K113" s="224"/>
      <c r="L113" s="224"/>
      <c r="M113" s="224"/>
      <c r="N113" s="224"/>
      <c r="O113" s="224"/>
      <c r="P113" s="224"/>
      <c r="Q113" s="224"/>
      <c r="R113" s="224"/>
      <c r="S113" s="224"/>
      <c r="T113" s="224"/>
      <c r="U113" s="224"/>
      <c r="V113" s="224"/>
      <c r="W113" s="224"/>
      <c r="X113" s="224"/>
      <c r="Y113" s="224"/>
      <c r="Z113" s="224"/>
      <c r="AA113" s="224"/>
      <c r="AB113" s="224"/>
      <c r="AC113" s="224"/>
      <c r="AD113" s="224"/>
      <c r="AE113" s="224"/>
      <c r="AF113" s="224"/>
      <c r="AG113" s="224"/>
      <c r="AH113" s="224"/>
      <c r="AI113" s="224"/>
    </row>
    <row r="114" customFormat="false" ht="18.75" hidden="false" customHeight="true" outlineLevel="0" collapsed="false">
      <c r="B114" s="230" t="s">
        <v>366</v>
      </c>
      <c r="C114" s="230"/>
      <c r="D114" s="230"/>
      <c r="E114" s="230"/>
      <c r="F114" s="230"/>
      <c r="G114" s="230"/>
      <c r="H114" s="230"/>
      <c r="I114" s="224" t="s">
        <v>367</v>
      </c>
      <c r="J114" s="224"/>
      <c r="K114" s="224"/>
      <c r="L114" s="224"/>
      <c r="M114" s="224"/>
      <c r="N114" s="224"/>
      <c r="O114" s="224"/>
      <c r="P114" s="224"/>
      <c r="Q114" s="224"/>
      <c r="R114" s="224"/>
      <c r="S114" s="224"/>
      <c r="T114" s="224"/>
      <c r="U114" s="224"/>
      <c r="V114" s="224"/>
      <c r="W114" s="224"/>
      <c r="X114" s="224"/>
      <c r="Y114" s="224"/>
      <c r="Z114" s="224"/>
      <c r="AA114" s="224"/>
      <c r="AB114" s="224"/>
      <c r="AC114" s="224"/>
      <c r="AD114" s="224"/>
      <c r="AE114" s="224"/>
      <c r="AF114" s="224"/>
      <c r="AG114" s="224"/>
      <c r="AH114" s="224"/>
      <c r="AI114" s="224"/>
    </row>
    <row r="115" customFormat="false" ht="21.75" hidden="false" customHeight="true" outlineLevel="0" collapsed="false">
      <c r="B115" s="230"/>
      <c r="C115" s="230"/>
      <c r="D115" s="230"/>
      <c r="E115" s="230"/>
      <c r="F115" s="230"/>
      <c r="G115" s="230"/>
      <c r="H115" s="230"/>
      <c r="I115" s="231" t="s">
        <v>368</v>
      </c>
      <c r="J115" s="231"/>
      <c r="K115" s="231"/>
      <c r="L115" s="231"/>
      <c r="M115" s="231"/>
      <c r="N115" s="231"/>
      <c r="O115" s="231"/>
      <c r="P115" s="231"/>
      <c r="Q115" s="231"/>
      <c r="R115" s="230" t="s">
        <v>369</v>
      </c>
      <c r="S115" s="230"/>
      <c r="T115" s="230"/>
      <c r="U115" s="230"/>
      <c r="V115" s="230"/>
      <c r="W115" s="230"/>
      <c r="X115" s="230"/>
      <c r="Y115" s="230"/>
      <c r="Z115" s="230"/>
      <c r="AA115" s="231" t="s">
        <v>370</v>
      </c>
      <c r="AB115" s="231"/>
      <c r="AC115" s="231"/>
      <c r="AD115" s="231"/>
      <c r="AE115" s="231"/>
      <c r="AF115" s="231"/>
      <c r="AG115" s="231"/>
      <c r="AH115" s="231"/>
      <c r="AI115" s="231"/>
    </row>
    <row r="116" customFormat="false" ht="21.75" hidden="false" customHeight="true" outlineLevel="0" collapsed="false">
      <c r="B116" s="231" t="s">
        <v>371</v>
      </c>
      <c r="C116" s="231"/>
      <c r="D116" s="231"/>
      <c r="E116" s="231"/>
      <c r="F116" s="231"/>
      <c r="G116" s="231"/>
      <c r="H116" s="231"/>
      <c r="I116" s="232" t="s">
        <v>372</v>
      </c>
      <c r="J116" s="232"/>
      <c r="K116" s="232"/>
      <c r="L116" s="232"/>
      <c r="M116" s="232"/>
      <c r="N116" s="232"/>
      <c r="O116" s="232"/>
      <c r="P116" s="232"/>
      <c r="Q116" s="232"/>
      <c r="R116" s="232" t="s">
        <v>373</v>
      </c>
      <c r="S116" s="232"/>
      <c r="T116" s="232"/>
      <c r="U116" s="232"/>
      <c r="V116" s="232"/>
      <c r="W116" s="232"/>
      <c r="X116" s="232"/>
      <c r="Y116" s="232"/>
      <c r="Z116" s="232"/>
      <c r="AA116" s="232" t="s">
        <v>374</v>
      </c>
      <c r="AB116" s="232"/>
      <c r="AC116" s="232"/>
      <c r="AD116" s="232"/>
      <c r="AE116" s="232"/>
      <c r="AF116" s="232"/>
      <c r="AG116" s="232"/>
      <c r="AH116" s="232"/>
      <c r="AI116" s="232"/>
    </row>
    <row r="117" customFormat="false" ht="21.75" hidden="false" customHeight="true" outlineLevel="0" collapsed="false">
      <c r="B117" s="230" t="s">
        <v>375</v>
      </c>
      <c r="C117" s="230"/>
      <c r="D117" s="230"/>
      <c r="E117" s="230"/>
      <c r="F117" s="230"/>
      <c r="G117" s="230"/>
      <c r="H117" s="230"/>
      <c r="I117" s="232" t="s">
        <v>376</v>
      </c>
      <c r="J117" s="232"/>
      <c r="K117" s="232"/>
      <c r="L117" s="232"/>
      <c r="M117" s="232"/>
      <c r="N117" s="232"/>
      <c r="O117" s="232"/>
      <c r="P117" s="232"/>
      <c r="Q117" s="232"/>
      <c r="R117" s="232" t="s">
        <v>377</v>
      </c>
      <c r="S117" s="232"/>
      <c r="T117" s="232"/>
      <c r="U117" s="232"/>
      <c r="V117" s="232"/>
      <c r="W117" s="232"/>
      <c r="X117" s="232"/>
      <c r="Y117" s="232"/>
      <c r="Z117" s="232"/>
      <c r="AA117" s="232" t="s">
        <v>378</v>
      </c>
      <c r="AB117" s="232"/>
      <c r="AC117" s="232"/>
      <c r="AD117" s="232"/>
      <c r="AE117" s="232"/>
      <c r="AF117" s="232"/>
      <c r="AG117" s="232"/>
      <c r="AH117" s="232"/>
      <c r="AI117" s="232"/>
    </row>
    <row r="118" customFormat="false" ht="21.75" hidden="false" customHeight="true" outlineLevel="0" collapsed="false">
      <c r="B118" s="230" t="s">
        <v>379</v>
      </c>
      <c r="C118" s="230"/>
      <c r="D118" s="230"/>
      <c r="E118" s="230"/>
      <c r="F118" s="230"/>
      <c r="G118" s="230"/>
      <c r="H118" s="230"/>
      <c r="I118" s="232" t="s">
        <v>380</v>
      </c>
      <c r="J118" s="232"/>
      <c r="K118" s="232"/>
      <c r="L118" s="232"/>
      <c r="M118" s="232"/>
      <c r="N118" s="232"/>
      <c r="O118" s="232"/>
      <c r="P118" s="232"/>
      <c r="Q118" s="232"/>
      <c r="R118" s="232" t="s">
        <v>381</v>
      </c>
      <c r="S118" s="232"/>
      <c r="T118" s="232"/>
      <c r="U118" s="232"/>
      <c r="V118" s="232"/>
      <c r="W118" s="232"/>
      <c r="X118" s="232"/>
      <c r="Y118" s="232"/>
      <c r="Z118" s="232"/>
      <c r="AA118" s="232" t="s">
        <v>382</v>
      </c>
      <c r="AB118" s="232"/>
      <c r="AC118" s="232"/>
      <c r="AD118" s="232"/>
      <c r="AE118" s="232"/>
      <c r="AF118" s="232"/>
      <c r="AG118" s="232"/>
      <c r="AH118" s="232"/>
      <c r="AI118" s="232"/>
    </row>
    <row r="119" customFormat="false" ht="21.75" hidden="false" customHeight="true" outlineLevel="0" collapsed="false">
      <c r="B119" s="230" t="s">
        <v>383</v>
      </c>
      <c r="C119" s="230"/>
      <c r="D119" s="230"/>
      <c r="E119" s="230"/>
      <c r="F119" s="230"/>
      <c r="G119" s="230"/>
      <c r="H119" s="230"/>
      <c r="I119" s="232" t="s">
        <v>384</v>
      </c>
      <c r="J119" s="232"/>
      <c r="K119" s="232"/>
      <c r="L119" s="232"/>
      <c r="M119" s="232"/>
      <c r="N119" s="232"/>
      <c r="O119" s="232"/>
      <c r="P119" s="232"/>
      <c r="Q119" s="232"/>
      <c r="R119" s="232" t="s">
        <v>385</v>
      </c>
      <c r="S119" s="232"/>
      <c r="T119" s="232"/>
      <c r="U119" s="232"/>
      <c r="V119" s="232"/>
      <c r="W119" s="232"/>
      <c r="X119" s="232"/>
      <c r="Y119" s="232"/>
      <c r="Z119" s="232"/>
      <c r="AA119" s="232" t="s">
        <v>386</v>
      </c>
      <c r="AB119" s="232"/>
      <c r="AC119" s="232"/>
      <c r="AD119" s="232"/>
      <c r="AE119" s="232"/>
      <c r="AF119" s="232"/>
      <c r="AG119" s="232"/>
      <c r="AH119" s="232"/>
      <c r="AI119" s="232"/>
    </row>
    <row r="120" customFormat="false" ht="21.75" hidden="false" customHeight="true" outlineLevel="0" collapsed="false">
      <c r="B120" s="233" t="s">
        <v>387</v>
      </c>
      <c r="C120" s="233"/>
      <c r="D120" s="233"/>
      <c r="E120" s="233"/>
      <c r="F120" s="233"/>
      <c r="G120" s="233"/>
      <c r="H120" s="233"/>
      <c r="I120" s="234" t="s">
        <v>388</v>
      </c>
      <c r="J120" s="234"/>
      <c r="K120" s="234"/>
      <c r="L120" s="234"/>
      <c r="M120" s="234"/>
      <c r="N120" s="234"/>
      <c r="O120" s="234"/>
      <c r="P120" s="234"/>
      <c r="Q120" s="234"/>
      <c r="R120" s="234" t="s">
        <v>389</v>
      </c>
      <c r="S120" s="234"/>
      <c r="T120" s="234"/>
      <c r="U120" s="234"/>
      <c r="V120" s="234"/>
      <c r="W120" s="234"/>
      <c r="X120" s="234"/>
      <c r="Y120" s="234"/>
      <c r="Z120" s="234"/>
      <c r="AA120" s="234" t="s">
        <v>390</v>
      </c>
      <c r="AB120" s="234"/>
      <c r="AC120" s="234"/>
      <c r="AD120" s="234"/>
      <c r="AE120" s="234"/>
      <c r="AF120" s="234"/>
      <c r="AG120" s="234"/>
      <c r="AH120" s="234"/>
      <c r="AI120" s="234"/>
    </row>
    <row r="121" customFormat="false" ht="18.75" hidden="false" customHeight="true" outlineLevel="0" collapsed="false">
      <c r="B121" s="235" t="s">
        <v>391</v>
      </c>
      <c r="C121" s="235"/>
      <c r="D121" s="235"/>
      <c r="E121" s="235"/>
      <c r="F121" s="235"/>
      <c r="G121" s="235"/>
      <c r="H121" s="235"/>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row>
    <row r="122" customFormat="false" ht="18.75" hidden="false" customHeight="true" outlineLevel="0" collapsed="false">
      <c r="B122" s="230" t="s">
        <v>366</v>
      </c>
      <c r="C122" s="230"/>
      <c r="D122" s="230"/>
      <c r="E122" s="230"/>
      <c r="F122" s="230"/>
      <c r="G122" s="230"/>
      <c r="H122" s="230"/>
      <c r="I122" s="224" t="s">
        <v>367</v>
      </c>
      <c r="J122" s="224"/>
      <c r="K122" s="224"/>
      <c r="L122" s="224"/>
      <c r="M122" s="224"/>
      <c r="N122" s="224"/>
      <c r="O122" s="224"/>
      <c r="P122" s="224"/>
      <c r="Q122" s="224"/>
      <c r="R122" s="224"/>
      <c r="S122" s="224"/>
      <c r="T122" s="224"/>
      <c r="U122" s="224"/>
      <c r="V122" s="224"/>
      <c r="W122" s="224"/>
      <c r="X122" s="224"/>
      <c r="Y122" s="224"/>
      <c r="Z122" s="224"/>
      <c r="AA122" s="224"/>
      <c r="AB122" s="224"/>
      <c r="AC122" s="224"/>
      <c r="AD122" s="224"/>
      <c r="AE122" s="224"/>
      <c r="AF122" s="224"/>
      <c r="AG122" s="224"/>
      <c r="AH122" s="224"/>
      <c r="AI122" s="224"/>
    </row>
    <row r="123" customFormat="false" ht="21.75" hidden="false" customHeight="true" outlineLevel="0" collapsed="false">
      <c r="B123" s="230"/>
      <c r="C123" s="230"/>
      <c r="D123" s="230"/>
      <c r="E123" s="230"/>
      <c r="F123" s="230"/>
      <c r="G123" s="230"/>
      <c r="H123" s="230"/>
      <c r="I123" s="231" t="s">
        <v>368</v>
      </c>
      <c r="J123" s="231"/>
      <c r="K123" s="231"/>
      <c r="L123" s="231"/>
      <c r="M123" s="231"/>
      <c r="N123" s="231"/>
      <c r="O123" s="231"/>
      <c r="P123" s="231"/>
      <c r="Q123" s="231"/>
      <c r="R123" s="230" t="s">
        <v>369</v>
      </c>
      <c r="S123" s="230"/>
      <c r="T123" s="230"/>
      <c r="U123" s="230"/>
      <c r="V123" s="230"/>
      <c r="W123" s="230"/>
      <c r="X123" s="230"/>
      <c r="Y123" s="230"/>
      <c r="Z123" s="230"/>
      <c r="AA123" s="231" t="s">
        <v>370</v>
      </c>
      <c r="AB123" s="231"/>
      <c r="AC123" s="231"/>
      <c r="AD123" s="231"/>
      <c r="AE123" s="231"/>
      <c r="AF123" s="231"/>
      <c r="AG123" s="231"/>
      <c r="AH123" s="231"/>
      <c r="AI123" s="231"/>
    </row>
    <row r="124" customFormat="false" ht="21.75" hidden="false" customHeight="true" outlineLevel="0" collapsed="false">
      <c r="B124" s="231" t="s">
        <v>392</v>
      </c>
      <c r="C124" s="231"/>
      <c r="D124" s="231"/>
      <c r="E124" s="231"/>
      <c r="F124" s="231"/>
      <c r="G124" s="231"/>
      <c r="H124" s="231"/>
      <c r="I124" s="232" t="s">
        <v>393</v>
      </c>
      <c r="J124" s="232"/>
      <c r="K124" s="232"/>
      <c r="L124" s="232"/>
      <c r="M124" s="232"/>
      <c r="N124" s="232"/>
      <c r="O124" s="232"/>
      <c r="P124" s="232"/>
      <c r="Q124" s="232"/>
      <c r="R124" s="232" t="s">
        <v>394</v>
      </c>
      <c r="S124" s="232"/>
      <c r="T124" s="232"/>
      <c r="U124" s="232"/>
      <c r="V124" s="232"/>
      <c r="W124" s="232"/>
      <c r="X124" s="232"/>
      <c r="Y124" s="232"/>
      <c r="Z124" s="232"/>
      <c r="AA124" s="232" t="s">
        <v>395</v>
      </c>
      <c r="AB124" s="232"/>
      <c r="AC124" s="232"/>
      <c r="AD124" s="232"/>
      <c r="AE124" s="232"/>
      <c r="AF124" s="232"/>
      <c r="AG124" s="232"/>
      <c r="AH124" s="232"/>
      <c r="AI124" s="232"/>
    </row>
    <row r="125" customFormat="false" ht="21.75" hidden="false" customHeight="true" outlineLevel="0" collapsed="false">
      <c r="B125" s="230" t="s">
        <v>396</v>
      </c>
      <c r="C125" s="230"/>
      <c r="D125" s="230"/>
      <c r="E125" s="230"/>
      <c r="F125" s="230"/>
      <c r="G125" s="230"/>
      <c r="H125" s="230"/>
      <c r="I125" s="232" t="s">
        <v>376</v>
      </c>
      <c r="J125" s="232"/>
      <c r="K125" s="232"/>
      <c r="L125" s="232"/>
      <c r="M125" s="232"/>
      <c r="N125" s="232"/>
      <c r="O125" s="232"/>
      <c r="P125" s="232"/>
      <c r="Q125" s="232"/>
      <c r="R125" s="232" t="s">
        <v>377</v>
      </c>
      <c r="S125" s="232"/>
      <c r="T125" s="232"/>
      <c r="U125" s="232"/>
      <c r="V125" s="232"/>
      <c r="W125" s="232"/>
      <c r="X125" s="232"/>
      <c r="Y125" s="232"/>
      <c r="Z125" s="232"/>
      <c r="AA125" s="232" t="s">
        <v>378</v>
      </c>
      <c r="AB125" s="232"/>
      <c r="AC125" s="232"/>
      <c r="AD125" s="232"/>
      <c r="AE125" s="232"/>
      <c r="AF125" s="232"/>
      <c r="AG125" s="232"/>
      <c r="AH125" s="232"/>
      <c r="AI125" s="232"/>
    </row>
    <row r="126" customFormat="false" ht="21.75" hidden="false" customHeight="true" outlineLevel="0" collapsed="false">
      <c r="B126" s="230" t="s">
        <v>379</v>
      </c>
      <c r="C126" s="230"/>
      <c r="D126" s="230"/>
      <c r="E126" s="230"/>
      <c r="F126" s="230"/>
      <c r="G126" s="230"/>
      <c r="H126" s="230"/>
      <c r="I126" s="232" t="s">
        <v>380</v>
      </c>
      <c r="J126" s="232"/>
      <c r="K126" s="232"/>
      <c r="L126" s="232"/>
      <c r="M126" s="232"/>
      <c r="N126" s="232"/>
      <c r="O126" s="232"/>
      <c r="P126" s="232"/>
      <c r="Q126" s="232"/>
      <c r="R126" s="232" t="s">
        <v>381</v>
      </c>
      <c r="S126" s="232"/>
      <c r="T126" s="232"/>
      <c r="U126" s="232"/>
      <c r="V126" s="232"/>
      <c r="W126" s="232"/>
      <c r="X126" s="232"/>
      <c r="Y126" s="232"/>
      <c r="Z126" s="232"/>
      <c r="AA126" s="232" t="s">
        <v>382</v>
      </c>
      <c r="AB126" s="232"/>
      <c r="AC126" s="232"/>
      <c r="AD126" s="232"/>
      <c r="AE126" s="232"/>
      <c r="AF126" s="232"/>
      <c r="AG126" s="232"/>
      <c r="AH126" s="232"/>
      <c r="AI126" s="232"/>
    </row>
    <row r="127" customFormat="false" ht="21.75" hidden="false" customHeight="true" outlineLevel="0" collapsed="false">
      <c r="B127" s="230" t="s">
        <v>383</v>
      </c>
      <c r="C127" s="230"/>
      <c r="D127" s="230"/>
      <c r="E127" s="230"/>
      <c r="F127" s="230"/>
      <c r="G127" s="230"/>
      <c r="H127" s="230"/>
      <c r="I127" s="232" t="s">
        <v>384</v>
      </c>
      <c r="J127" s="232"/>
      <c r="K127" s="232"/>
      <c r="L127" s="232"/>
      <c r="M127" s="232"/>
      <c r="N127" s="232"/>
      <c r="O127" s="232"/>
      <c r="P127" s="232"/>
      <c r="Q127" s="232"/>
      <c r="R127" s="232" t="s">
        <v>385</v>
      </c>
      <c r="S127" s="232"/>
      <c r="T127" s="232"/>
      <c r="U127" s="232"/>
      <c r="V127" s="232"/>
      <c r="W127" s="232"/>
      <c r="X127" s="232"/>
      <c r="Y127" s="232"/>
      <c r="Z127" s="232"/>
      <c r="AA127" s="232" t="s">
        <v>386</v>
      </c>
      <c r="AB127" s="232"/>
      <c r="AC127" s="232"/>
      <c r="AD127" s="232"/>
      <c r="AE127" s="232"/>
      <c r="AF127" s="232"/>
      <c r="AG127" s="232"/>
      <c r="AH127" s="232"/>
      <c r="AI127" s="232"/>
    </row>
    <row r="128" customFormat="false" ht="21.75" hidden="false" customHeight="true" outlineLevel="0" collapsed="false">
      <c r="B128" s="231" t="s">
        <v>387</v>
      </c>
      <c r="C128" s="231"/>
      <c r="D128" s="231"/>
      <c r="E128" s="231"/>
      <c r="F128" s="231"/>
      <c r="G128" s="231"/>
      <c r="H128" s="231"/>
      <c r="I128" s="232" t="s">
        <v>388</v>
      </c>
      <c r="J128" s="232"/>
      <c r="K128" s="232"/>
      <c r="L128" s="232"/>
      <c r="M128" s="232"/>
      <c r="N128" s="232"/>
      <c r="O128" s="232"/>
      <c r="P128" s="232"/>
      <c r="Q128" s="232"/>
      <c r="R128" s="232" t="s">
        <v>389</v>
      </c>
      <c r="S128" s="232"/>
      <c r="T128" s="232"/>
      <c r="U128" s="232"/>
      <c r="V128" s="232"/>
      <c r="W128" s="232"/>
      <c r="X128" s="232"/>
      <c r="Y128" s="232"/>
      <c r="Z128" s="232"/>
      <c r="AA128" s="232" t="s">
        <v>390</v>
      </c>
      <c r="AB128" s="232"/>
      <c r="AC128" s="232"/>
      <c r="AD128" s="232"/>
      <c r="AE128" s="232"/>
      <c r="AF128" s="232"/>
      <c r="AG128" s="232"/>
      <c r="AH128" s="232"/>
      <c r="AI128" s="232"/>
    </row>
    <row r="130" customFormat="false" ht="13.5" hidden="false" customHeight="false" outlineLevel="0" collapsed="false">
      <c r="B130" s="212" t="s">
        <v>397</v>
      </c>
    </row>
    <row r="131" customFormat="false" ht="13.5" hidden="false" customHeight="false" outlineLevel="0" collapsed="false">
      <c r="C131" s="212" t="s">
        <v>398</v>
      </c>
    </row>
    <row r="132" customFormat="false" ht="13.5" hidden="false" customHeight="false" outlineLevel="0" collapsed="false">
      <c r="C132" s="212" t="s">
        <v>313</v>
      </c>
      <c r="D132" s="212" t="s">
        <v>314</v>
      </c>
    </row>
    <row r="133" customFormat="false" ht="13.5" hidden="false" customHeight="false" outlineLevel="0" collapsed="false">
      <c r="D133" s="212" t="s">
        <v>399</v>
      </c>
    </row>
    <row r="135" customFormat="false" ht="13.5" hidden="false" customHeight="false" outlineLevel="0" collapsed="false">
      <c r="B135" s="212" t="s">
        <v>400</v>
      </c>
    </row>
    <row r="136" customFormat="false" ht="13.5" hidden="false" customHeight="false" outlineLevel="0" collapsed="false">
      <c r="C136" s="212" t="s">
        <v>401</v>
      </c>
    </row>
    <row r="137" customFormat="false" ht="13.5" hidden="false" customHeight="false" outlineLevel="0" collapsed="false">
      <c r="C137" s="212" t="s">
        <v>313</v>
      </c>
      <c r="D137" s="212" t="s">
        <v>314</v>
      </c>
    </row>
    <row r="138" customFormat="false" ht="13.5" hidden="false" customHeight="false" outlineLevel="0" collapsed="false">
      <c r="D138" s="212" t="s">
        <v>402</v>
      </c>
    </row>
    <row r="140" customFormat="false" ht="13.5" hidden="false" customHeight="false" outlineLevel="0" collapsed="false">
      <c r="A140" s="212" t="s">
        <v>403</v>
      </c>
    </row>
    <row r="141" customFormat="false" ht="13.5" hidden="false" customHeight="false" outlineLevel="0" collapsed="false">
      <c r="A141" s="221" t="s">
        <v>308</v>
      </c>
      <c r="B141" s="212" t="s">
        <v>404</v>
      </c>
    </row>
    <row r="142" customFormat="false" ht="13.5" hidden="false" customHeight="false" outlineLevel="0" collapsed="false">
      <c r="B142" s="212" t="s">
        <v>405</v>
      </c>
    </row>
    <row r="143" customFormat="false" ht="13.5" hidden="false" customHeight="false" outlineLevel="0" collapsed="false">
      <c r="B143" s="212" t="s">
        <v>406</v>
      </c>
    </row>
    <row r="144" customFormat="false" ht="13.5" hidden="false" customHeight="false" outlineLevel="0" collapsed="false">
      <c r="C144" s="212" t="s">
        <v>407</v>
      </c>
    </row>
    <row r="145" customFormat="false" ht="13.5" hidden="false" customHeight="false" outlineLevel="0" collapsed="false">
      <c r="C145" s="212" t="s">
        <v>408</v>
      </c>
    </row>
    <row r="146" customFormat="false" ht="13.5" hidden="false" customHeight="false" outlineLevel="0" collapsed="false">
      <c r="B146" s="212" t="s">
        <v>313</v>
      </c>
      <c r="C146" s="212" t="s">
        <v>314</v>
      </c>
    </row>
    <row r="147" customFormat="false" ht="13.5" hidden="false" customHeight="false" outlineLevel="0" collapsed="false">
      <c r="C147" s="212" t="s">
        <v>409</v>
      </c>
    </row>
    <row r="149" customFormat="false" ht="13.5" hidden="false" customHeight="false" outlineLevel="0" collapsed="false">
      <c r="A149" s="221" t="s">
        <v>308</v>
      </c>
      <c r="B149" s="212" t="s">
        <v>410</v>
      </c>
    </row>
    <row r="150" customFormat="false" ht="13.5" hidden="false" customHeight="false" outlineLevel="0" collapsed="false">
      <c r="B150" s="212" t="s">
        <v>411</v>
      </c>
    </row>
    <row r="151" customFormat="false" ht="13.5" hidden="false" customHeight="false" outlineLevel="0" collapsed="false">
      <c r="C151" s="212" t="s">
        <v>412</v>
      </c>
    </row>
    <row r="152" customFormat="false" ht="13.5" hidden="false" customHeight="false" outlineLevel="0" collapsed="false">
      <c r="B152" s="212" t="s">
        <v>313</v>
      </c>
      <c r="C152" s="212" t="s">
        <v>314</v>
      </c>
    </row>
    <row r="153" customFormat="false" ht="13.5" hidden="false" customHeight="false" outlineLevel="0" collapsed="false">
      <c r="C153" s="212" t="s">
        <v>413</v>
      </c>
    </row>
    <row r="156" customFormat="false" ht="14.25" hidden="false" customHeight="false" outlineLevel="0" collapsed="false">
      <c r="A156" s="222" t="s">
        <v>414</v>
      </c>
    </row>
    <row r="157" customFormat="false" ht="13.5" hidden="false" customHeight="false" outlineLevel="0" collapsed="false">
      <c r="A157" s="212" t="s">
        <v>415</v>
      </c>
    </row>
    <row r="158" customFormat="false" ht="13.5" hidden="false" customHeight="false" outlineLevel="0" collapsed="false">
      <c r="B158" s="212" t="s">
        <v>416</v>
      </c>
    </row>
    <row r="159" customFormat="false" ht="13.5" hidden="false" customHeight="false" outlineLevel="0" collapsed="false">
      <c r="B159" s="212" t="s">
        <v>417</v>
      </c>
    </row>
    <row r="160" customFormat="false" ht="13.5" hidden="false" customHeight="false" outlineLevel="0" collapsed="false">
      <c r="C160" s="212" t="s">
        <v>418</v>
      </c>
    </row>
    <row r="161" customFormat="false" ht="13.5" hidden="false" customHeight="false" outlineLevel="0" collapsed="false">
      <c r="C161" s="212" t="s">
        <v>419</v>
      </c>
    </row>
    <row r="162" customFormat="false" ht="13.5" hidden="false" customHeight="false" outlineLevel="0" collapsed="false">
      <c r="B162" s="212" t="s">
        <v>420</v>
      </c>
    </row>
    <row r="163" customFormat="false" ht="13.5" hidden="false" customHeight="false" outlineLevel="0" collapsed="false">
      <c r="C163" s="212" t="s">
        <v>421</v>
      </c>
    </row>
    <row r="164" customFormat="false" ht="13.5" hidden="false" customHeight="false" outlineLevel="0" collapsed="false">
      <c r="C164" s="212" t="s">
        <v>422</v>
      </c>
    </row>
    <row r="165" customFormat="false" ht="13.5" hidden="false" customHeight="false" outlineLevel="0" collapsed="false">
      <c r="C165" s="212" t="s">
        <v>423</v>
      </c>
    </row>
    <row r="166" customFormat="false" ht="13.5" hidden="false" customHeight="false" outlineLevel="0" collapsed="false">
      <c r="B166" s="212" t="s">
        <v>424</v>
      </c>
      <c r="C166" s="212" t="s">
        <v>425</v>
      </c>
    </row>
    <row r="168" customFormat="false" ht="13.5" hidden="false" customHeight="false" outlineLevel="0" collapsed="false">
      <c r="A168" s="212" t="s">
        <v>426</v>
      </c>
    </row>
    <row r="169" customFormat="false" ht="13.5" hidden="false" customHeight="false" outlineLevel="0" collapsed="false">
      <c r="B169" s="212" t="s">
        <v>427</v>
      </c>
    </row>
    <row r="170" customFormat="false" ht="13.5" hidden="false" customHeight="false" outlineLevel="0" collapsed="false">
      <c r="B170" s="221" t="s">
        <v>26</v>
      </c>
      <c r="C170" s="212" t="s">
        <v>428</v>
      </c>
    </row>
    <row r="171" customFormat="false" ht="13.5" hidden="false" customHeight="false" outlineLevel="0" collapsed="false">
      <c r="B171" s="221" t="s">
        <v>26</v>
      </c>
      <c r="C171" s="212" t="s">
        <v>429</v>
      </c>
    </row>
    <row r="172" customFormat="false" ht="13.5" hidden="false" customHeight="false" outlineLevel="0" collapsed="false">
      <c r="B172" s="221" t="s">
        <v>26</v>
      </c>
      <c r="C172" s="212" t="s">
        <v>430</v>
      </c>
    </row>
    <row r="173" customFormat="false" ht="13.5" hidden="false" customHeight="false" outlineLevel="0" collapsed="false">
      <c r="C173" s="212" t="s">
        <v>431</v>
      </c>
    </row>
    <row r="174" customFormat="false" ht="13.5" hidden="false" customHeight="false" outlineLevel="0" collapsed="false">
      <c r="B174" s="212" t="s">
        <v>424</v>
      </c>
      <c r="C174" s="212" t="s">
        <v>432</v>
      </c>
    </row>
    <row r="176" customFormat="false" ht="13.5" hidden="false" customHeight="false" outlineLevel="0" collapsed="false">
      <c r="A176" s="212" t="s">
        <v>433</v>
      </c>
    </row>
    <row r="177" customFormat="false" ht="13.5" hidden="false" customHeight="false" outlineLevel="0" collapsed="false">
      <c r="B177" s="212" t="s">
        <v>434</v>
      </c>
    </row>
    <row r="178" customFormat="false" ht="13.5" hidden="false" customHeight="false" outlineLevel="0" collapsed="false">
      <c r="B178" s="212" t="s">
        <v>435</v>
      </c>
    </row>
    <row r="179" customFormat="false" ht="13.5" hidden="false" customHeight="false" outlineLevel="0" collapsed="false">
      <c r="B179" s="212" t="s">
        <v>436</v>
      </c>
    </row>
    <row r="180" customFormat="false" ht="13.5" hidden="false" customHeight="false" outlineLevel="0" collapsed="false">
      <c r="B180" s="212" t="s">
        <v>437</v>
      </c>
    </row>
    <row r="181" customFormat="false" ht="13.5" hidden="false" customHeight="false" outlineLevel="0" collapsed="false">
      <c r="B181" s="221" t="s">
        <v>308</v>
      </c>
      <c r="C181" s="212" t="s">
        <v>438</v>
      </c>
    </row>
    <row r="182" customFormat="false" ht="15" hidden="false" customHeight="true" outlineLevel="0" collapsed="false">
      <c r="C182" s="224" t="s">
        <v>439</v>
      </c>
      <c r="D182" s="224"/>
      <c r="E182" s="224"/>
      <c r="F182" s="224"/>
      <c r="G182" s="224"/>
      <c r="H182" s="224"/>
      <c r="I182" s="224"/>
      <c r="J182" s="224"/>
      <c r="K182" s="224"/>
      <c r="L182" s="224"/>
      <c r="M182" s="224"/>
      <c r="N182" s="224" t="s">
        <v>440</v>
      </c>
      <c r="O182" s="224"/>
      <c r="P182" s="224"/>
      <c r="Q182" s="224"/>
      <c r="R182" s="224"/>
      <c r="S182" s="224"/>
      <c r="T182" s="224"/>
      <c r="U182" s="224"/>
      <c r="V182" s="224"/>
      <c r="W182" s="224"/>
      <c r="X182" s="224"/>
    </row>
    <row r="183" customFormat="false" ht="15" hidden="false" customHeight="true" outlineLevel="0" collapsed="false">
      <c r="C183" s="236" t="s">
        <v>441</v>
      </c>
      <c r="D183" s="236"/>
      <c r="E183" s="236"/>
      <c r="F183" s="236"/>
      <c r="G183" s="236"/>
      <c r="H183" s="236"/>
      <c r="I183" s="236"/>
      <c r="J183" s="236"/>
      <c r="K183" s="236"/>
      <c r="L183" s="236"/>
      <c r="M183" s="236"/>
      <c r="N183" s="237" t="s">
        <v>442</v>
      </c>
      <c r="O183" s="237"/>
      <c r="P183" s="237"/>
      <c r="Q183" s="237"/>
      <c r="R183" s="237"/>
      <c r="S183" s="237"/>
      <c r="T183" s="237"/>
      <c r="U183" s="237"/>
      <c r="V183" s="237"/>
      <c r="W183" s="237"/>
      <c r="X183" s="226" t="s">
        <v>234</v>
      </c>
    </row>
    <row r="184" customFormat="false" ht="15" hidden="false" customHeight="true" outlineLevel="0" collapsed="false">
      <c r="C184" s="236" t="s">
        <v>443</v>
      </c>
      <c r="D184" s="236"/>
      <c r="E184" s="236"/>
      <c r="F184" s="236"/>
      <c r="G184" s="236"/>
      <c r="H184" s="236"/>
      <c r="I184" s="236"/>
      <c r="J184" s="236"/>
      <c r="K184" s="236"/>
      <c r="L184" s="236"/>
      <c r="M184" s="236"/>
      <c r="N184" s="237" t="s">
        <v>444</v>
      </c>
      <c r="O184" s="237"/>
      <c r="P184" s="237"/>
      <c r="Q184" s="237"/>
      <c r="R184" s="237"/>
      <c r="S184" s="237"/>
      <c r="T184" s="237"/>
      <c r="U184" s="237"/>
      <c r="V184" s="237"/>
      <c r="W184" s="237"/>
      <c r="X184" s="226" t="s">
        <v>234</v>
      </c>
    </row>
    <row r="185" customFormat="false" ht="15" hidden="false" customHeight="true" outlineLevel="0" collapsed="false">
      <c r="C185" s="236" t="s">
        <v>445</v>
      </c>
      <c r="D185" s="236"/>
      <c r="E185" s="236"/>
      <c r="F185" s="236"/>
      <c r="G185" s="236"/>
      <c r="H185" s="236"/>
      <c r="I185" s="236"/>
      <c r="J185" s="236"/>
      <c r="K185" s="236"/>
      <c r="L185" s="236"/>
      <c r="M185" s="236"/>
      <c r="N185" s="237" t="s">
        <v>446</v>
      </c>
      <c r="O185" s="237"/>
      <c r="P185" s="237"/>
      <c r="Q185" s="237"/>
      <c r="R185" s="237"/>
      <c r="S185" s="237"/>
      <c r="T185" s="237"/>
      <c r="U185" s="237"/>
      <c r="V185" s="237"/>
      <c r="W185" s="237"/>
      <c r="X185" s="226" t="s">
        <v>234</v>
      </c>
    </row>
    <row r="186" customFormat="false" ht="15" hidden="false" customHeight="true" outlineLevel="0" collapsed="false">
      <c r="C186" s="236" t="s">
        <v>447</v>
      </c>
      <c r="D186" s="236"/>
      <c r="E186" s="236"/>
      <c r="F186" s="236"/>
      <c r="G186" s="236"/>
      <c r="H186" s="236"/>
      <c r="I186" s="236"/>
      <c r="J186" s="236"/>
      <c r="K186" s="236"/>
      <c r="L186" s="236"/>
      <c r="M186" s="236"/>
      <c r="N186" s="227" t="n">
        <v>35000</v>
      </c>
      <c r="O186" s="227"/>
      <c r="P186" s="227"/>
      <c r="Q186" s="227"/>
      <c r="R186" s="227"/>
      <c r="S186" s="227"/>
      <c r="T186" s="227"/>
      <c r="U186" s="227"/>
      <c r="V186" s="227"/>
      <c r="W186" s="227"/>
      <c r="X186" s="226" t="s">
        <v>234</v>
      </c>
    </row>
    <row r="187" customFormat="false" ht="13.5" hidden="false" customHeight="false" outlineLevel="0" collapsed="false">
      <c r="B187" s="221" t="s">
        <v>308</v>
      </c>
      <c r="C187" s="212" t="s">
        <v>448</v>
      </c>
    </row>
    <row r="188" customFormat="false" ht="15" hidden="false" customHeight="true" outlineLevel="0" collapsed="false">
      <c r="C188" s="224" t="s">
        <v>449</v>
      </c>
      <c r="D188" s="224"/>
      <c r="E188" s="224"/>
      <c r="F188" s="224"/>
      <c r="G188" s="224"/>
      <c r="H188" s="224"/>
      <c r="I188" s="224"/>
      <c r="J188" s="224"/>
      <c r="K188" s="224"/>
      <c r="L188" s="224"/>
      <c r="M188" s="224"/>
      <c r="N188" s="224" t="s">
        <v>440</v>
      </c>
      <c r="O188" s="224"/>
      <c r="P188" s="224"/>
      <c r="Q188" s="224"/>
      <c r="R188" s="224"/>
      <c r="S188" s="224"/>
      <c r="T188" s="224"/>
      <c r="U188" s="224"/>
      <c r="V188" s="224"/>
      <c r="W188" s="224"/>
      <c r="X188" s="224"/>
    </row>
    <row r="189" customFormat="false" ht="15" hidden="false" customHeight="true" outlineLevel="0" collapsed="false">
      <c r="C189" s="236" t="s">
        <v>450</v>
      </c>
      <c r="D189" s="236"/>
      <c r="E189" s="236"/>
      <c r="F189" s="236"/>
      <c r="G189" s="236"/>
      <c r="H189" s="236"/>
      <c r="I189" s="236"/>
      <c r="J189" s="236"/>
      <c r="K189" s="236"/>
      <c r="L189" s="236"/>
      <c r="M189" s="236"/>
      <c r="N189" s="237" t="s">
        <v>451</v>
      </c>
      <c r="O189" s="237"/>
      <c r="P189" s="237"/>
      <c r="Q189" s="237"/>
      <c r="R189" s="237"/>
      <c r="S189" s="237"/>
      <c r="T189" s="237"/>
      <c r="U189" s="237"/>
      <c r="V189" s="237"/>
      <c r="W189" s="237"/>
      <c r="X189" s="226" t="s">
        <v>234</v>
      </c>
    </row>
    <row r="190" customFormat="false" ht="15" hidden="false" customHeight="true" outlineLevel="0" collapsed="false">
      <c r="C190" s="236" t="s">
        <v>452</v>
      </c>
      <c r="D190" s="236"/>
      <c r="E190" s="236"/>
      <c r="F190" s="236"/>
      <c r="G190" s="236"/>
      <c r="H190" s="236"/>
      <c r="I190" s="236"/>
      <c r="J190" s="236"/>
      <c r="K190" s="236"/>
      <c r="L190" s="236"/>
      <c r="M190" s="236"/>
      <c r="N190" s="237" t="s">
        <v>453</v>
      </c>
      <c r="O190" s="237"/>
      <c r="P190" s="237"/>
      <c r="Q190" s="237"/>
      <c r="R190" s="237"/>
      <c r="S190" s="237"/>
      <c r="T190" s="237"/>
      <c r="U190" s="237"/>
      <c r="V190" s="237"/>
      <c r="W190" s="237"/>
      <c r="X190" s="226" t="s">
        <v>234</v>
      </c>
    </row>
    <row r="191" customFormat="false" ht="15" hidden="false" customHeight="true" outlineLevel="0" collapsed="false">
      <c r="C191" s="236" t="s">
        <v>454</v>
      </c>
      <c r="D191" s="236"/>
      <c r="E191" s="236"/>
      <c r="F191" s="236"/>
      <c r="G191" s="236"/>
      <c r="H191" s="236"/>
      <c r="I191" s="236"/>
      <c r="J191" s="236"/>
      <c r="K191" s="236"/>
      <c r="L191" s="236"/>
      <c r="M191" s="236"/>
      <c r="N191" s="237" t="s">
        <v>455</v>
      </c>
      <c r="O191" s="237"/>
      <c r="P191" s="237"/>
      <c r="Q191" s="237"/>
      <c r="R191" s="237"/>
      <c r="S191" s="237"/>
      <c r="T191" s="237"/>
      <c r="U191" s="237"/>
      <c r="V191" s="237"/>
      <c r="W191" s="237"/>
      <c r="X191" s="226" t="s">
        <v>234</v>
      </c>
    </row>
    <row r="192" customFormat="false" ht="15" hidden="false" customHeight="true" outlineLevel="0" collapsed="false">
      <c r="C192" s="236" t="s">
        <v>456</v>
      </c>
      <c r="D192" s="236"/>
      <c r="E192" s="236"/>
      <c r="F192" s="236"/>
      <c r="G192" s="236"/>
      <c r="H192" s="236"/>
      <c r="I192" s="236"/>
      <c r="J192" s="236"/>
      <c r="K192" s="236"/>
      <c r="L192" s="236"/>
      <c r="M192" s="236"/>
      <c r="N192" s="227" t="n">
        <v>28000</v>
      </c>
      <c r="O192" s="227"/>
      <c r="P192" s="227"/>
      <c r="Q192" s="227"/>
      <c r="R192" s="227"/>
      <c r="S192" s="227"/>
      <c r="T192" s="227"/>
      <c r="U192" s="227"/>
      <c r="V192" s="227"/>
      <c r="W192" s="227"/>
      <c r="X192" s="226" t="s">
        <v>234</v>
      </c>
    </row>
    <row r="193" customFormat="false" ht="15" hidden="false" customHeight="true" outlineLevel="0" collapsed="false">
      <c r="C193" s="238" t="s">
        <v>457</v>
      </c>
      <c r="D193" s="239"/>
      <c r="E193" s="239"/>
      <c r="F193" s="239"/>
      <c r="G193" s="239"/>
      <c r="H193" s="239"/>
      <c r="I193" s="239"/>
      <c r="J193" s="239"/>
      <c r="K193" s="239"/>
      <c r="L193" s="239"/>
      <c r="M193" s="239"/>
      <c r="N193" s="240"/>
      <c r="O193" s="240"/>
      <c r="P193" s="240"/>
      <c r="Q193" s="240"/>
      <c r="R193" s="240"/>
      <c r="S193" s="240"/>
      <c r="T193" s="240"/>
      <c r="U193" s="240"/>
      <c r="V193" s="240"/>
      <c r="W193" s="240"/>
      <c r="X193" s="241"/>
    </row>
    <row r="194" customFormat="false" ht="15" hidden="false" customHeight="true" outlineLevel="0" collapsed="false">
      <c r="C194" s="238"/>
      <c r="D194" s="238" t="s">
        <v>458</v>
      </c>
      <c r="E194" s="239"/>
      <c r="F194" s="239"/>
      <c r="G194" s="239"/>
      <c r="H194" s="239"/>
      <c r="I194" s="239"/>
      <c r="J194" s="239"/>
      <c r="K194" s="239"/>
      <c r="L194" s="239"/>
      <c r="M194" s="239"/>
      <c r="N194" s="240"/>
      <c r="O194" s="240"/>
      <c r="P194" s="240"/>
      <c r="Q194" s="240"/>
      <c r="R194" s="240"/>
      <c r="S194" s="240"/>
      <c r="T194" s="240"/>
      <c r="U194" s="240"/>
      <c r="V194" s="240"/>
      <c r="W194" s="240"/>
      <c r="X194" s="241"/>
    </row>
    <row r="196" customFormat="false" ht="13.5" hidden="false" customHeight="false" outlineLevel="0" collapsed="false">
      <c r="A196" s="212" t="s">
        <v>459</v>
      </c>
    </row>
    <row r="197" customFormat="false" ht="13.5" hidden="false" customHeight="false" outlineLevel="0" collapsed="false">
      <c r="B197" s="212" t="s">
        <v>460</v>
      </c>
    </row>
    <row r="198" customFormat="false" ht="13.5" hidden="false" customHeight="false" outlineLevel="0" collapsed="false">
      <c r="B198" s="212" t="s">
        <v>461</v>
      </c>
    </row>
    <row r="199" customFormat="false" ht="13.5" hidden="false" customHeight="false" outlineLevel="0" collapsed="false">
      <c r="B199" s="212" t="s">
        <v>462</v>
      </c>
    </row>
    <row r="200" customFormat="false" ht="13.5" hidden="false" customHeight="false" outlineLevel="0" collapsed="false">
      <c r="C200" s="212" t="s">
        <v>463</v>
      </c>
    </row>
    <row r="201" customFormat="false" ht="13.5" hidden="false" customHeight="false" outlineLevel="0" collapsed="false">
      <c r="C201" s="212" t="s">
        <v>464</v>
      </c>
    </row>
    <row r="202" customFormat="false" ht="13.5" hidden="false" customHeight="false" outlineLevel="0" collapsed="false">
      <c r="B202" s="212" t="s">
        <v>465</v>
      </c>
    </row>
    <row r="203" customFormat="false" ht="15" hidden="false" customHeight="true" outlineLevel="0" collapsed="false">
      <c r="C203" s="224" t="s">
        <v>466</v>
      </c>
      <c r="D203" s="224"/>
      <c r="E203" s="224"/>
      <c r="F203" s="224"/>
      <c r="G203" s="224"/>
      <c r="H203" s="224"/>
      <c r="I203" s="224"/>
      <c r="J203" s="224"/>
      <c r="K203" s="224"/>
      <c r="L203" s="224"/>
      <c r="M203" s="224"/>
      <c r="N203" s="224"/>
      <c r="O203" s="224"/>
      <c r="P203" s="224"/>
      <c r="Q203" s="224"/>
      <c r="R203" s="224" t="s">
        <v>467</v>
      </c>
      <c r="S203" s="224"/>
      <c r="T203" s="224"/>
      <c r="U203" s="224"/>
      <c r="V203" s="224"/>
      <c r="W203" s="224"/>
      <c r="X203" s="224"/>
      <c r="Y203" s="224"/>
      <c r="Z203" s="224"/>
      <c r="AA203" s="224"/>
      <c r="AB203" s="224"/>
      <c r="AC203" s="224"/>
      <c r="AD203" s="224"/>
      <c r="AE203" s="224"/>
      <c r="AF203" s="224"/>
    </row>
    <row r="204" customFormat="false" ht="15" hidden="false" customHeight="true" outlineLevel="0" collapsed="false">
      <c r="C204" s="236" t="s">
        <v>468</v>
      </c>
      <c r="D204" s="236"/>
      <c r="E204" s="236"/>
      <c r="F204" s="236"/>
      <c r="G204" s="236"/>
      <c r="H204" s="236"/>
      <c r="I204" s="236"/>
      <c r="J204" s="236"/>
      <c r="K204" s="236" t="s">
        <v>440</v>
      </c>
      <c r="L204" s="236"/>
      <c r="M204" s="236"/>
      <c r="N204" s="236"/>
      <c r="O204" s="236"/>
      <c r="P204" s="236"/>
      <c r="Q204" s="236"/>
      <c r="R204" s="236" t="s">
        <v>469</v>
      </c>
      <c r="S204" s="236"/>
      <c r="T204" s="236"/>
      <c r="U204" s="236"/>
      <c r="V204" s="236"/>
      <c r="W204" s="236"/>
      <c r="X204" s="236"/>
      <c r="Y204" s="236"/>
      <c r="Z204" s="236" t="s">
        <v>440</v>
      </c>
      <c r="AA204" s="236"/>
      <c r="AB204" s="236"/>
      <c r="AC204" s="236"/>
      <c r="AD204" s="236"/>
      <c r="AE204" s="236"/>
      <c r="AF204" s="236"/>
    </row>
    <row r="205" customFormat="false" ht="15" hidden="false" customHeight="true" outlineLevel="0" collapsed="false">
      <c r="C205" s="236" t="s">
        <v>470</v>
      </c>
      <c r="D205" s="236"/>
      <c r="E205" s="236"/>
      <c r="F205" s="236"/>
      <c r="G205" s="236"/>
      <c r="H205" s="236"/>
      <c r="I205" s="236"/>
      <c r="J205" s="236"/>
      <c r="K205" s="237" t="s">
        <v>471</v>
      </c>
      <c r="L205" s="237"/>
      <c r="M205" s="237"/>
      <c r="N205" s="237"/>
      <c r="O205" s="237"/>
      <c r="P205" s="237"/>
      <c r="Q205" s="226" t="s">
        <v>234</v>
      </c>
      <c r="R205" s="236" t="s">
        <v>472</v>
      </c>
      <c r="S205" s="236"/>
      <c r="T205" s="236"/>
      <c r="U205" s="236"/>
      <c r="V205" s="236"/>
      <c r="W205" s="236"/>
      <c r="X205" s="236"/>
      <c r="Y205" s="236"/>
      <c r="Z205" s="237" t="s">
        <v>473</v>
      </c>
      <c r="AA205" s="237"/>
      <c r="AB205" s="237"/>
      <c r="AC205" s="237"/>
      <c r="AD205" s="237"/>
      <c r="AE205" s="237"/>
      <c r="AF205" s="226" t="s">
        <v>234</v>
      </c>
    </row>
    <row r="206" customFormat="false" ht="15" hidden="false" customHeight="true" outlineLevel="0" collapsed="false">
      <c r="C206" s="236" t="s">
        <v>474</v>
      </c>
      <c r="D206" s="236"/>
      <c r="E206" s="236"/>
      <c r="F206" s="236"/>
      <c r="G206" s="236"/>
      <c r="H206" s="236"/>
      <c r="I206" s="236"/>
      <c r="J206" s="236"/>
      <c r="K206" s="242" t="n">
        <v>25000</v>
      </c>
      <c r="L206" s="242"/>
      <c r="M206" s="242"/>
      <c r="N206" s="242"/>
      <c r="O206" s="242"/>
      <c r="P206" s="242"/>
      <c r="Q206" s="226" t="s">
        <v>234</v>
      </c>
      <c r="R206" s="236" t="s">
        <v>475</v>
      </c>
      <c r="S206" s="236"/>
      <c r="T206" s="236"/>
      <c r="U206" s="236"/>
      <c r="V206" s="236"/>
      <c r="W206" s="236"/>
      <c r="X206" s="236"/>
      <c r="Y206" s="236"/>
      <c r="Z206" s="237" t="s">
        <v>476</v>
      </c>
      <c r="AA206" s="237"/>
      <c r="AB206" s="237"/>
      <c r="AC206" s="237"/>
      <c r="AD206" s="237"/>
      <c r="AE206" s="237"/>
      <c r="AF206" s="226" t="s">
        <v>234</v>
      </c>
    </row>
    <row r="207" customFormat="false" ht="15" hidden="false" customHeight="true" outlineLevel="0" collapsed="false">
      <c r="R207" s="236" t="s">
        <v>477</v>
      </c>
      <c r="S207" s="236"/>
      <c r="T207" s="236"/>
      <c r="U207" s="236"/>
      <c r="V207" s="236"/>
      <c r="W207" s="236"/>
      <c r="X207" s="236"/>
      <c r="Y207" s="236"/>
      <c r="Z207" s="242" t="n">
        <v>10000</v>
      </c>
      <c r="AA207" s="242"/>
      <c r="AB207" s="242"/>
      <c r="AC207" s="242"/>
      <c r="AD207" s="242"/>
      <c r="AE207" s="242"/>
      <c r="AF207" s="226" t="s">
        <v>234</v>
      </c>
    </row>
    <row r="208" customFormat="false" ht="13.5" hidden="false" customHeight="false" outlineLevel="0" collapsed="false">
      <c r="C208" s="212" t="s">
        <v>478</v>
      </c>
    </row>
    <row r="210" customFormat="false" ht="13.5" hidden="false" customHeight="false" outlineLevel="0" collapsed="false">
      <c r="A210" s="212" t="s">
        <v>479</v>
      </c>
    </row>
    <row r="211" customFormat="false" ht="13.5" hidden="false" customHeight="false" outlineLevel="0" collapsed="false">
      <c r="B211" s="212" t="s">
        <v>480</v>
      </c>
    </row>
    <row r="212" customFormat="false" ht="13.5" hidden="false" customHeight="false" outlineLevel="0" collapsed="false">
      <c r="B212" s="221" t="s">
        <v>308</v>
      </c>
      <c r="C212" s="212" t="s">
        <v>481</v>
      </c>
    </row>
    <row r="213" customFormat="false" ht="13.5" hidden="false" customHeight="false" outlineLevel="0" collapsed="false">
      <c r="C213" s="212" t="s">
        <v>482</v>
      </c>
    </row>
    <row r="214" customFormat="false" ht="13.5" hidden="false" customHeight="false" outlineLevel="0" collapsed="false">
      <c r="C214" s="212" t="s">
        <v>483</v>
      </c>
    </row>
    <row r="215" customFormat="false" ht="13.5" hidden="false" customHeight="false" outlineLevel="0" collapsed="false">
      <c r="C215" s="212" t="s">
        <v>484</v>
      </c>
    </row>
    <row r="216" customFormat="false" ht="13.5" hidden="false" customHeight="false" outlineLevel="0" collapsed="false">
      <c r="B216" s="212" t="s">
        <v>424</v>
      </c>
      <c r="C216" s="212" t="s">
        <v>485</v>
      </c>
    </row>
    <row r="218" customFormat="false" ht="13.5" hidden="false" customHeight="false" outlineLevel="0" collapsed="false">
      <c r="B218" s="221" t="s">
        <v>308</v>
      </c>
      <c r="C218" s="212" t="s">
        <v>486</v>
      </c>
    </row>
    <row r="219" customFormat="false" ht="13.5" hidden="false" customHeight="false" outlineLevel="0" collapsed="false">
      <c r="C219" s="212" t="s">
        <v>482</v>
      </c>
    </row>
    <row r="220" customFormat="false" ht="13.5" hidden="false" customHeight="false" outlineLevel="0" collapsed="false">
      <c r="C220" s="212" t="s">
        <v>487</v>
      </c>
    </row>
    <row r="221" customFormat="false" ht="13.5" hidden="false" customHeight="false" outlineLevel="0" collapsed="false">
      <c r="D221" s="221" t="s">
        <v>26</v>
      </c>
      <c r="E221" s="212" t="s">
        <v>488</v>
      </c>
    </row>
    <row r="222" customFormat="false" ht="13.5" hidden="false" customHeight="false" outlineLevel="0" collapsed="false">
      <c r="D222" s="221" t="s">
        <v>26</v>
      </c>
      <c r="E222" s="212" t="s">
        <v>489</v>
      </c>
    </row>
    <row r="223" customFormat="false" ht="13.5" hidden="false" customHeight="false" outlineLevel="0" collapsed="false">
      <c r="C223" s="212" t="s">
        <v>484</v>
      </c>
    </row>
    <row r="224" customFormat="false" ht="13.5" hidden="false" customHeight="false" outlineLevel="0" collapsed="false">
      <c r="B224" s="212" t="s">
        <v>424</v>
      </c>
      <c r="C224" s="212" t="s">
        <v>490</v>
      </c>
    </row>
    <row r="226" customFormat="false" ht="13.5" hidden="false" customHeight="false" outlineLevel="0" collapsed="false">
      <c r="A226" s="212" t="s">
        <v>491</v>
      </c>
    </row>
    <row r="227" customFormat="false" ht="13.5" hidden="false" customHeight="false" outlineLevel="0" collapsed="false">
      <c r="A227" s="221"/>
      <c r="B227" s="212" t="s">
        <v>492</v>
      </c>
    </row>
    <row r="228" customFormat="false" ht="13.5" hidden="false" customHeight="false" outlineLevel="0" collapsed="false">
      <c r="B228" s="212" t="s">
        <v>493</v>
      </c>
    </row>
    <row r="229" customFormat="false" ht="13.5" hidden="false" customHeight="false" outlineLevel="0" collapsed="false">
      <c r="A229" s="212" t="s">
        <v>494</v>
      </c>
      <c r="B229" s="212" t="s">
        <v>495</v>
      </c>
    </row>
    <row r="230" customFormat="false" ht="13.5" hidden="false" customHeight="false" outlineLevel="0" collapsed="false">
      <c r="B230" s="212" t="s">
        <v>496</v>
      </c>
    </row>
    <row r="231" customFormat="false" ht="13.5" hidden="false" customHeight="false" outlineLevel="0" collapsed="false">
      <c r="B231" s="212" t="s">
        <v>497</v>
      </c>
    </row>
    <row r="232" customFormat="false" ht="13.5" hidden="false" customHeight="false" outlineLevel="0" collapsed="false">
      <c r="B232" s="212" t="s">
        <v>424</v>
      </c>
      <c r="C232" s="212" t="s">
        <v>490</v>
      </c>
    </row>
    <row r="234" customFormat="false" ht="13.5" hidden="false" customHeight="false" outlineLevel="0" collapsed="false">
      <c r="A234" s="223" t="s">
        <v>498</v>
      </c>
    </row>
    <row r="235" customFormat="false" ht="13.5" hidden="false" customHeight="false" outlineLevel="0" collapsed="false">
      <c r="B235" s="212" t="s">
        <v>499</v>
      </c>
    </row>
    <row r="236" customFormat="false" ht="13.5" hidden="false" customHeight="false" outlineLevel="0" collapsed="false">
      <c r="B236" s="221" t="s">
        <v>308</v>
      </c>
      <c r="C236" s="212" t="s">
        <v>500</v>
      </c>
    </row>
    <row r="237" customFormat="false" ht="13.5" hidden="false" customHeight="false" outlineLevel="0" collapsed="false">
      <c r="F237" s="212" t="s">
        <v>501</v>
      </c>
    </row>
    <row r="238" customFormat="false" ht="13.5" hidden="false" customHeight="false" outlineLevel="0" collapsed="false">
      <c r="D238" s="212" t="s">
        <v>502</v>
      </c>
    </row>
    <row r="239" customFormat="false" ht="13.5" hidden="false" customHeight="false" outlineLevel="0" collapsed="false">
      <c r="D239" s="212" t="s">
        <v>503</v>
      </c>
    </row>
    <row r="240" customFormat="false" ht="13.5" hidden="false" customHeight="false" outlineLevel="0" collapsed="false">
      <c r="D240" s="212" t="s">
        <v>504</v>
      </c>
    </row>
    <row r="241" customFormat="false" ht="13.5" hidden="false" customHeight="false" outlineLevel="0" collapsed="false">
      <c r="B241" s="212" t="s">
        <v>424</v>
      </c>
      <c r="C241" s="212" t="s">
        <v>490</v>
      </c>
    </row>
    <row r="243" customFormat="false" ht="13.5" hidden="false" customHeight="false" outlineLevel="0" collapsed="false">
      <c r="B243" s="221" t="s">
        <v>308</v>
      </c>
      <c r="C243" s="212" t="s">
        <v>505</v>
      </c>
    </row>
    <row r="244" customFormat="false" ht="13.5" hidden="false" customHeight="false" outlineLevel="0" collapsed="false">
      <c r="F244" s="212" t="s">
        <v>506</v>
      </c>
    </row>
    <row r="245" customFormat="false" ht="13.5" hidden="false" customHeight="false" outlineLevel="0" collapsed="false">
      <c r="F245" s="212" t="s">
        <v>507</v>
      </c>
    </row>
    <row r="246" customFormat="false" ht="13.5" hidden="false" customHeight="false" outlineLevel="0" collapsed="false">
      <c r="F246" s="212" t="s">
        <v>508</v>
      </c>
    </row>
    <row r="247" customFormat="false" ht="13.5" hidden="false" customHeight="false" outlineLevel="0" collapsed="false">
      <c r="F247" s="212" t="s">
        <v>509</v>
      </c>
    </row>
    <row r="248" customFormat="false" ht="13.5" hidden="false" customHeight="false" outlineLevel="0" collapsed="false">
      <c r="F248" s="212" t="s">
        <v>510</v>
      </c>
    </row>
    <row r="249" customFormat="false" ht="13.5" hidden="false" customHeight="false" outlineLevel="0" collapsed="false">
      <c r="B249" s="212" t="s">
        <v>424</v>
      </c>
      <c r="C249" s="212" t="s">
        <v>485</v>
      </c>
    </row>
    <row r="251" customFormat="false" ht="13.5" hidden="false" customHeight="false" outlineLevel="0" collapsed="false">
      <c r="B251" s="221" t="s">
        <v>308</v>
      </c>
      <c r="C251" s="212" t="s">
        <v>511</v>
      </c>
    </row>
    <row r="252" customFormat="false" ht="13.5" hidden="false" customHeight="false" outlineLevel="0" collapsed="false">
      <c r="H252" s="212" t="s">
        <v>512</v>
      </c>
    </row>
    <row r="253" customFormat="false" ht="13.5" hidden="false" customHeight="false" outlineLevel="0" collapsed="false">
      <c r="H253" s="212" t="s">
        <v>513</v>
      </c>
    </row>
    <row r="254" customFormat="false" ht="13.5" hidden="false" customHeight="false" outlineLevel="0" collapsed="false">
      <c r="B254" s="212" t="s">
        <v>424</v>
      </c>
      <c r="C254" s="212" t="s">
        <v>514</v>
      </c>
    </row>
    <row r="256" customFormat="false" ht="13.5" hidden="false" customHeight="false" outlineLevel="0" collapsed="false">
      <c r="A256" s="223" t="s">
        <v>515</v>
      </c>
    </row>
    <row r="257" customFormat="false" ht="13.5" hidden="false" customHeight="false" outlineLevel="0" collapsed="false">
      <c r="B257" s="212" t="s">
        <v>516</v>
      </c>
    </row>
    <row r="258" customFormat="false" ht="13.5" hidden="false" customHeight="false" outlineLevel="0" collapsed="false">
      <c r="B258" s="212" t="s">
        <v>517</v>
      </c>
    </row>
    <row r="259" customFormat="false" ht="17.25" hidden="false" customHeight="true" outlineLevel="0" collapsed="false">
      <c r="B259" s="224" t="s">
        <v>440</v>
      </c>
      <c r="C259" s="224"/>
      <c r="D259" s="224"/>
      <c r="E259" s="224"/>
      <c r="F259" s="224"/>
      <c r="G259" s="224"/>
      <c r="H259" s="224"/>
      <c r="I259" s="224"/>
      <c r="J259" s="224"/>
      <c r="K259" s="224"/>
      <c r="L259" s="224" t="s">
        <v>518</v>
      </c>
      <c r="M259" s="224"/>
      <c r="N259" s="224"/>
      <c r="O259" s="224"/>
      <c r="P259" s="224"/>
      <c r="Q259" s="224"/>
      <c r="R259" s="224"/>
      <c r="S259" s="224"/>
      <c r="T259" s="224"/>
      <c r="U259" s="224"/>
      <c r="V259" s="224"/>
      <c r="W259" s="224"/>
      <c r="X259" s="224"/>
      <c r="Y259" s="224"/>
      <c r="Z259" s="224"/>
      <c r="AA259" s="224"/>
      <c r="AB259" s="224"/>
      <c r="AC259" s="224"/>
      <c r="AD259" s="224"/>
      <c r="AE259" s="224"/>
      <c r="AF259" s="224"/>
      <c r="AG259" s="243" t="s">
        <v>519</v>
      </c>
      <c r="AH259" s="243"/>
      <c r="AI259" s="243"/>
    </row>
    <row r="260" customFormat="false" ht="17.25" hidden="false" customHeight="true" outlineLevel="0" collapsed="false">
      <c r="B260" s="224"/>
      <c r="C260" s="224"/>
      <c r="D260" s="224"/>
      <c r="E260" s="224"/>
      <c r="F260" s="224"/>
      <c r="G260" s="224"/>
      <c r="H260" s="224"/>
      <c r="I260" s="224"/>
      <c r="J260" s="224"/>
      <c r="K260" s="224"/>
      <c r="L260" s="224" t="s">
        <v>520</v>
      </c>
      <c r="M260" s="224"/>
      <c r="N260" s="224"/>
      <c r="O260" s="224"/>
      <c r="P260" s="224"/>
      <c r="Q260" s="244" t="s">
        <v>521</v>
      </c>
      <c r="R260" s="244"/>
      <c r="S260" s="244"/>
      <c r="T260" s="244"/>
      <c r="U260" s="244"/>
      <c r="V260" s="244"/>
      <c r="W260" s="244"/>
      <c r="X260" s="244"/>
      <c r="Y260" s="244" t="s">
        <v>522</v>
      </c>
      <c r="Z260" s="244"/>
      <c r="AA260" s="244"/>
      <c r="AB260" s="244"/>
      <c r="AC260" s="244"/>
      <c r="AD260" s="244"/>
      <c r="AE260" s="244"/>
      <c r="AF260" s="244"/>
      <c r="AG260" s="243"/>
      <c r="AH260" s="243"/>
      <c r="AI260" s="243"/>
    </row>
    <row r="261" customFormat="false" ht="17.25" hidden="false" customHeight="true" outlineLevel="0" collapsed="false">
      <c r="B261" s="245" t="s">
        <v>523</v>
      </c>
      <c r="C261" s="246" t="s">
        <v>524</v>
      </c>
      <c r="D261" s="246"/>
      <c r="E261" s="246"/>
      <c r="F261" s="246"/>
      <c r="G261" s="246"/>
      <c r="H261" s="246"/>
      <c r="I261" s="246"/>
      <c r="J261" s="246"/>
      <c r="K261" s="246"/>
      <c r="L261" s="236" t="s">
        <v>525</v>
      </c>
      <c r="M261" s="236"/>
      <c r="N261" s="236"/>
      <c r="O261" s="236"/>
      <c r="P261" s="236"/>
      <c r="Q261" s="236" t="s">
        <v>526</v>
      </c>
      <c r="R261" s="236"/>
      <c r="S261" s="236"/>
      <c r="T261" s="236"/>
      <c r="U261" s="236"/>
      <c r="V261" s="236"/>
      <c r="W261" s="236"/>
      <c r="X261" s="236"/>
      <c r="Y261" s="236" t="s">
        <v>527</v>
      </c>
      <c r="Z261" s="236"/>
      <c r="AA261" s="236"/>
      <c r="AB261" s="236"/>
      <c r="AC261" s="236"/>
      <c r="AD261" s="236"/>
      <c r="AE261" s="236"/>
      <c r="AF261" s="236"/>
      <c r="AG261" s="247" t="s">
        <v>528</v>
      </c>
      <c r="AH261" s="247"/>
      <c r="AI261" s="247"/>
    </row>
    <row r="262" customFormat="false" ht="17.25" hidden="false" customHeight="true" outlineLevel="0" collapsed="false">
      <c r="B262" s="245"/>
      <c r="C262" s="248"/>
      <c r="D262" s="249" t="s">
        <v>529</v>
      </c>
      <c r="E262" s="249"/>
      <c r="F262" s="249"/>
      <c r="G262" s="249"/>
      <c r="H262" s="249"/>
      <c r="I262" s="249"/>
      <c r="J262" s="249"/>
      <c r="K262" s="249"/>
      <c r="L262" s="246" t="s">
        <v>530</v>
      </c>
      <c r="M262" s="246"/>
      <c r="N262" s="246"/>
      <c r="O262" s="246"/>
      <c r="P262" s="246"/>
      <c r="Q262" s="246" t="s">
        <v>531</v>
      </c>
      <c r="R262" s="246"/>
      <c r="S262" s="246"/>
      <c r="T262" s="246"/>
      <c r="U262" s="246"/>
      <c r="V262" s="246"/>
      <c r="W262" s="246"/>
      <c r="X262" s="246"/>
      <c r="Y262" s="246" t="s">
        <v>532</v>
      </c>
      <c r="Z262" s="246"/>
      <c r="AA262" s="246"/>
      <c r="AB262" s="246"/>
      <c r="AC262" s="246"/>
      <c r="AD262" s="246"/>
      <c r="AE262" s="246"/>
      <c r="AF262" s="246"/>
      <c r="AG262" s="247"/>
      <c r="AH262" s="247"/>
      <c r="AI262" s="247"/>
    </row>
    <row r="263" customFormat="false" ht="17.25" hidden="false" customHeight="true" outlineLevel="0" collapsed="false">
      <c r="B263" s="245"/>
      <c r="C263" s="250" t="s">
        <v>533</v>
      </c>
      <c r="D263" s="250"/>
      <c r="E263" s="250"/>
      <c r="F263" s="250"/>
      <c r="G263" s="250"/>
      <c r="H263" s="250"/>
      <c r="I263" s="250"/>
      <c r="J263" s="250"/>
      <c r="K263" s="250"/>
      <c r="L263" s="251" t="s">
        <v>525</v>
      </c>
      <c r="M263" s="251"/>
      <c r="N263" s="251"/>
      <c r="O263" s="251"/>
      <c r="P263" s="251"/>
      <c r="Q263" s="251" t="s">
        <v>526</v>
      </c>
      <c r="R263" s="251"/>
      <c r="S263" s="251"/>
      <c r="T263" s="251"/>
      <c r="U263" s="251"/>
      <c r="V263" s="251"/>
      <c r="W263" s="251"/>
      <c r="X263" s="251"/>
      <c r="Y263" s="251" t="s">
        <v>527</v>
      </c>
      <c r="Z263" s="251"/>
      <c r="AA263" s="251"/>
      <c r="AB263" s="251"/>
      <c r="AC263" s="251"/>
      <c r="AD263" s="251"/>
      <c r="AE263" s="251"/>
      <c r="AF263" s="251"/>
      <c r="AG263" s="252" t="s">
        <v>534</v>
      </c>
      <c r="AH263" s="252"/>
      <c r="AI263" s="252"/>
    </row>
    <row r="264" customFormat="false" ht="17.25" hidden="false" customHeight="true" outlineLevel="0" collapsed="false">
      <c r="B264" s="245"/>
      <c r="C264" s="253" t="s">
        <v>535</v>
      </c>
      <c r="D264" s="253"/>
      <c r="E264" s="253"/>
      <c r="F264" s="253"/>
      <c r="G264" s="253"/>
      <c r="H264" s="253"/>
      <c r="I264" s="253"/>
      <c r="J264" s="253"/>
      <c r="K264" s="253"/>
      <c r="L264" s="236" t="s">
        <v>536</v>
      </c>
      <c r="M264" s="236"/>
      <c r="N264" s="236"/>
      <c r="O264" s="236"/>
      <c r="P264" s="236"/>
      <c r="Q264" s="236" t="s">
        <v>537</v>
      </c>
      <c r="R264" s="236"/>
      <c r="S264" s="236"/>
      <c r="T264" s="236"/>
      <c r="U264" s="236"/>
      <c r="V264" s="236"/>
      <c r="W264" s="236"/>
      <c r="X264" s="236"/>
      <c r="Y264" s="236" t="s">
        <v>527</v>
      </c>
      <c r="Z264" s="236"/>
      <c r="AA264" s="236"/>
      <c r="AB264" s="236"/>
      <c r="AC264" s="236"/>
      <c r="AD264" s="236"/>
      <c r="AE264" s="236"/>
      <c r="AF264" s="236"/>
      <c r="AG264" s="252"/>
      <c r="AH264" s="252"/>
      <c r="AI264" s="252"/>
    </row>
    <row r="265" customFormat="false" ht="17.25" hidden="false" customHeight="true" outlineLevel="0" collapsed="false">
      <c r="B265" s="245"/>
      <c r="C265" s="253" t="s">
        <v>538</v>
      </c>
      <c r="D265" s="253"/>
      <c r="E265" s="253"/>
      <c r="F265" s="253"/>
      <c r="G265" s="253"/>
      <c r="H265" s="253"/>
      <c r="I265" s="253"/>
      <c r="J265" s="253"/>
      <c r="K265" s="253"/>
      <c r="L265" s="236" t="s">
        <v>531</v>
      </c>
      <c r="M265" s="236"/>
      <c r="N265" s="236"/>
      <c r="O265" s="236"/>
      <c r="P265" s="236"/>
      <c r="Q265" s="236" t="s">
        <v>539</v>
      </c>
      <c r="R265" s="236"/>
      <c r="S265" s="236"/>
      <c r="T265" s="236"/>
      <c r="U265" s="236"/>
      <c r="V265" s="236"/>
      <c r="W265" s="236"/>
      <c r="X265" s="236"/>
      <c r="Y265" s="236" t="s">
        <v>540</v>
      </c>
      <c r="Z265" s="236"/>
      <c r="AA265" s="236"/>
      <c r="AB265" s="236"/>
      <c r="AC265" s="236"/>
      <c r="AD265" s="236"/>
      <c r="AE265" s="236"/>
      <c r="AF265" s="236"/>
      <c r="AG265" s="252"/>
      <c r="AH265" s="252"/>
      <c r="AI265" s="252"/>
    </row>
    <row r="266" customFormat="false" ht="17.25" hidden="false" customHeight="true" outlineLevel="0" collapsed="false">
      <c r="B266" s="245"/>
      <c r="C266" s="253" t="s">
        <v>541</v>
      </c>
      <c r="D266" s="253"/>
      <c r="E266" s="253"/>
      <c r="F266" s="253"/>
      <c r="G266" s="253"/>
      <c r="H266" s="253"/>
      <c r="I266" s="253"/>
      <c r="J266" s="253"/>
      <c r="K266" s="253"/>
      <c r="L266" s="236" t="s">
        <v>537</v>
      </c>
      <c r="M266" s="236"/>
      <c r="N266" s="236"/>
      <c r="O266" s="236"/>
      <c r="P266" s="236"/>
      <c r="Q266" s="236" t="s">
        <v>542</v>
      </c>
      <c r="R266" s="236"/>
      <c r="S266" s="236"/>
      <c r="T266" s="236"/>
      <c r="U266" s="236"/>
      <c r="V266" s="236"/>
      <c r="W266" s="236"/>
      <c r="X266" s="236"/>
      <c r="Y266" s="236" t="s">
        <v>543</v>
      </c>
      <c r="Z266" s="236"/>
      <c r="AA266" s="236"/>
      <c r="AB266" s="236"/>
      <c r="AC266" s="236"/>
      <c r="AD266" s="236"/>
      <c r="AE266" s="236"/>
      <c r="AF266" s="236"/>
      <c r="AG266" s="252"/>
      <c r="AH266" s="252"/>
      <c r="AI266" s="252"/>
    </row>
    <row r="267" customFormat="false" ht="17.25" hidden="false" customHeight="true" outlineLevel="0" collapsed="false">
      <c r="B267" s="245"/>
      <c r="C267" s="253" t="s">
        <v>544</v>
      </c>
      <c r="D267" s="253"/>
      <c r="E267" s="253"/>
      <c r="F267" s="253"/>
      <c r="G267" s="253"/>
      <c r="H267" s="253"/>
      <c r="I267" s="253"/>
      <c r="J267" s="253"/>
      <c r="K267" s="253"/>
      <c r="L267" s="236" t="s">
        <v>545</v>
      </c>
      <c r="M267" s="236"/>
      <c r="N267" s="236"/>
      <c r="O267" s="236"/>
      <c r="P267" s="236"/>
      <c r="Q267" s="236" t="s">
        <v>527</v>
      </c>
      <c r="R267" s="236"/>
      <c r="S267" s="236"/>
      <c r="T267" s="236"/>
      <c r="U267" s="236"/>
      <c r="V267" s="236"/>
      <c r="W267" s="236"/>
      <c r="X267" s="236"/>
      <c r="Y267" s="236" t="s">
        <v>546</v>
      </c>
      <c r="Z267" s="236"/>
      <c r="AA267" s="236"/>
      <c r="AB267" s="236"/>
      <c r="AC267" s="236"/>
      <c r="AD267" s="236"/>
      <c r="AE267" s="236"/>
      <c r="AF267" s="236"/>
      <c r="AG267" s="252"/>
      <c r="AH267" s="252"/>
      <c r="AI267" s="252"/>
    </row>
    <row r="268" customFormat="false" ht="17.25" hidden="false" customHeight="true" outlineLevel="0" collapsed="false">
      <c r="B268" s="245"/>
      <c r="C268" s="253" t="s">
        <v>547</v>
      </c>
      <c r="D268" s="253"/>
      <c r="E268" s="253"/>
      <c r="F268" s="253"/>
      <c r="G268" s="253"/>
      <c r="H268" s="253"/>
      <c r="I268" s="253"/>
      <c r="J268" s="253"/>
      <c r="K268" s="253"/>
      <c r="L268" s="236" t="s">
        <v>527</v>
      </c>
      <c r="M268" s="236"/>
      <c r="N268" s="236"/>
      <c r="O268" s="236"/>
      <c r="P268" s="236"/>
      <c r="Q268" s="236" t="s">
        <v>548</v>
      </c>
      <c r="R268" s="236"/>
      <c r="S268" s="236"/>
      <c r="T268" s="236"/>
      <c r="U268" s="236"/>
      <c r="V268" s="236"/>
      <c r="W268" s="236"/>
      <c r="X268" s="236"/>
      <c r="Y268" s="236" t="s">
        <v>549</v>
      </c>
      <c r="Z268" s="236"/>
      <c r="AA268" s="236"/>
      <c r="AB268" s="236"/>
      <c r="AC268" s="236"/>
      <c r="AD268" s="236"/>
      <c r="AE268" s="236"/>
      <c r="AF268" s="236"/>
      <c r="AG268" s="252"/>
      <c r="AH268" s="252"/>
      <c r="AI268" s="252"/>
    </row>
    <row r="269" customFormat="false" ht="17.25" hidden="false" customHeight="true" outlineLevel="0" collapsed="false">
      <c r="B269" s="245"/>
      <c r="C269" s="253" t="s">
        <v>550</v>
      </c>
      <c r="D269" s="253"/>
      <c r="E269" s="253"/>
      <c r="F269" s="253"/>
      <c r="G269" s="253"/>
      <c r="H269" s="253"/>
      <c r="I269" s="253"/>
      <c r="J269" s="253"/>
      <c r="K269" s="253"/>
      <c r="L269" s="236" t="s">
        <v>546</v>
      </c>
      <c r="M269" s="236"/>
      <c r="N269" s="236"/>
      <c r="O269" s="236"/>
      <c r="P269" s="236"/>
      <c r="Q269" s="236" t="s">
        <v>549</v>
      </c>
      <c r="R269" s="236"/>
      <c r="S269" s="236"/>
      <c r="T269" s="236"/>
      <c r="U269" s="236"/>
      <c r="V269" s="236"/>
      <c r="W269" s="236"/>
      <c r="X269" s="236"/>
      <c r="Y269" s="236" t="s">
        <v>551</v>
      </c>
      <c r="Z269" s="236"/>
      <c r="AA269" s="236"/>
      <c r="AB269" s="236"/>
      <c r="AC269" s="236"/>
      <c r="AD269" s="236"/>
      <c r="AE269" s="236"/>
      <c r="AF269" s="236"/>
      <c r="AG269" s="252"/>
      <c r="AH269" s="252"/>
      <c r="AI269" s="252"/>
    </row>
    <row r="270" customFormat="false" ht="17.25" hidden="false" customHeight="true" outlineLevel="0" collapsed="false">
      <c r="B270" s="245"/>
      <c r="C270" s="253" t="s">
        <v>552</v>
      </c>
      <c r="D270" s="253"/>
      <c r="E270" s="253"/>
      <c r="F270" s="253"/>
      <c r="G270" s="253"/>
      <c r="H270" s="253"/>
      <c r="I270" s="253"/>
      <c r="J270" s="253"/>
      <c r="K270" s="253"/>
      <c r="L270" s="236" t="s">
        <v>553</v>
      </c>
      <c r="M270" s="236"/>
      <c r="N270" s="236"/>
      <c r="O270" s="236"/>
      <c r="P270" s="236"/>
      <c r="Q270" s="236" t="s">
        <v>551</v>
      </c>
      <c r="R270" s="236"/>
      <c r="S270" s="236"/>
      <c r="T270" s="236"/>
      <c r="U270" s="236"/>
      <c r="V270" s="236"/>
      <c r="W270" s="236"/>
      <c r="X270" s="236"/>
      <c r="Y270" s="236" t="s">
        <v>554</v>
      </c>
      <c r="Z270" s="236"/>
      <c r="AA270" s="236"/>
      <c r="AB270" s="236"/>
      <c r="AC270" s="236"/>
      <c r="AD270" s="236"/>
      <c r="AE270" s="236"/>
      <c r="AF270" s="236"/>
      <c r="AG270" s="252"/>
      <c r="AH270" s="252"/>
      <c r="AI270" s="252"/>
    </row>
    <row r="271" customFormat="false" ht="17.25" hidden="false" customHeight="true" outlineLevel="0" collapsed="false">
      <c r="B271" s="245"/>
      <c r="C271" s="253" t="s">
        <v>555</v>
      </c>
      <c r="D271" s="253"/>
      <c r="E271" s="253"/>
      <c r="F271" s="253"/>
      <c r="G271" s="253"/>
      <c r="H271" s="253"/>
      <c r="I271" s="253"/>
      <c r="J271" s="253"/>
      <c r="K271" s="253"/>
      <c r="L271" s="236" t="s">
        <v>556</v>
      </c>
      <c r="M271" s="236"/>
      <c r="N271" s="236"/>
      <c r="O271" s="236"/>
      <c r="P271" s="236"/>
      <c r="Q271" s="236"/>
      <c r="R271" s="236"/>
      <c r="S271" s="236"/>
      <c r="T271" s="236"/>
      <c r="U271" s="236"/>
      <c r="V271" s="236"/>
      <c r="W271" s="236"/>
      <c r="X271" s="236"/>
      <c r="Y271" s="236"/>
      <c r="Z271" s="236"/>
      <c r="AA271" s="236"/>
      <c r="AB271" s="236"/>
      <c r="AC271" s="236"/>
      <c r="AD271" s="236"/>
      <c r="AE271" s="236"/>
      <c r="AF271" s="236"/>
      <c r="AG271" s="252"/>
      <c r="AH271" s="252"/>
      <c r="AI271" s="252"/>
    </row>
    <row r="272" customFormat="false" ht="13.5" hidden="false" customHeight="false" outlineLevel="0" collapsed="false">
      <c r="B272" s="221" t="s">
        <v>308</v>
      </c>
      <c r="C272" s="212" t="s">
        <v>557</v>
      </c>
    </row>
    <row r="273" customFormat="false" ht="13.5" hidden="false" customHeight="false" outlineLevel="0" collapsed="false">
      <c r="B273" s="212" t="s">
        <v>558</v>
      </c>
    </row>
    <row r="274" customFormat="false" ht="13.5" hidden="false" customHeight="false" outlineLevel="0" collapsed="false">
      <c r="C274" s="212" t="s">
        <v>559</v>
      </c>
    </row>
    <row r="275" customFormat="false" ht="13.5" hidden="false" customHeight="false" outlineLevel="0" collapsed="false">
      <c r="B275" s="212" t="s">
        <v>560</v>
      </c>
    </row>
    <row r="276" customFormat="false" ht="13.5" hidden="false" customHeight="false" outlineLevel="0" collapsed="false">
      <c r="B276" s="212" t="s">
        <v>561</v>
      </c>
    </row>
    <row r="277" customFormat="false" ht="13.5" hidden="false" customHeight="false" outlineLevel="0" collapsed="false">
      <c r="C277" s="212" t="s">
        <v>562</v>
      </c>
    </row>
    <row r="278" customFormat="false" ht="13.5" hidden="false" customHeight="false" outlineLevel="0" collapsed="false">
      <c r="C278" s="212" t="s">
        <v>563</v>
      </c>
    </row>
    <row r="279" customFormat="false" ht="13.5" hidden="false" customHeight="false" outlineLevel="0" collapsed="false">
      <c r="B279" s="212" t="s">
        <v>564</v>
      </c>
    </row>
    <row r="280" customFormat="false" ht="13.5" hidden="false" customHeight="false" outlineLevel="0" collapsed="false">
      <c r="B280" s="212" t="s">
        <v>565</v>
      </c>
    </row>
    <row r="281" customFormat="false" ht="13.5" hidden="false" customHeight="false" outlineLevel="0" collapsed="false">
      <c r="C281" s="212" t="s">
        <v>566</v>
      </c>
    </row>
    <row r="282" customFormat="false" ht="13.5" hidden="false" customHeight="false" outlineLevel="0" collapsed="false">
      <c r="C282" s="212" t="s">
        <v>567</v>
      </c>
    </row>
    <row r="283" customFormat="false" ht="13.5" hidden="false" customHeight="false" outlineLevel="0" collapsed="false">
      <c r="C283" s="212" t="s">
        <v>568</v>
      </c>
    </row>
    <row r="285" customFormat="false" ht="13.5" hidden="false" customHeight="false" outlineLevel="0" collapsed="false">
      <c r="A285" s="223" t="s">
        <v>569</v>
      </c>
    </row>
    <row r="286" customFormat="false" ht="13.5" hidden="false" customHeight="false" outlineLevel="0" collapsed="false">
      <c r="B286" s="212" t="s">
        <v>570</v>
      </c>
    </row>
    <row r="287" customFormat="false" ht="13.5" hidden="false" customHeight="false" outlineLevel="0" collapsed="false">
      <c r="A287" s="221"/>
      <c r="B287" s="221"/>
      <c r="C287" s="212" t="s">
        <v>571</v>
      </c>
    </row>
    <row r="288" customFormat="false" ht="13.5" hidden="false" customHeight="false" outlineLevel="0" collapsed="false">
      <c r="I288" s="212" t="s">
        <v>572</v>
      </c>
    </row>
    <row r="289" customFormat="false" ht="13.5" hidden="false" customHeight="false" outlineLevel="0" collapsed="false">
      <c r="C289" s="212" t="s">
        <v>573</v>
      </c>
    </row>
    <row r="290" customFormat="false" ht="13.5" hidden="false" customHeight="false" outlineLevel="0" collapsed="false">
      <c r="D290" s="212" t="s">
        <v>574</v>
      </c>
    </row>
    <row r="291" customFormat="false" ht="13.5" hidden="false" customHeight="false" outlineLevel="0" collapsed="false">
      <c r="C291" s="212" t="s">
        <v>575</v>
      </c>
    </row>
    <row r="292" customFormat="false" ht="13.5" hidden="false" customHeight="false" outlineLevel="0" collapsed="false">
      <c r="C292" s="212" t="s">
        <v>576</v>
      </c>
    </row>
    <row r="293" customFormat="false" ht="13.5" hidden="false" customHeight="false" outlineLevel="0" collapsed="false">
      <c r="C293" s="212" t="s">
        <v>577</v>
      </c>
    </row>
    <row r="294" customFormat="false" ht="13.5" hidden="false" customHeight="false" outlineLevel="0" collapsed="false">
      <c r="C294" s="212" t="s">
        <v>578</v>
      </c>
    </row>
    <row r="295" customFormat="false" ht="13.5" hidden="false" customHeight="false" outlineLevel="0" collapsed="false">
      <c r="D295" s="223" t="s">
        <v>579</v>
      </c>
    </row>
    <row r="296" customFormat="false" ht="13.5" hidden="false" customHeight="false" outlineLevel="0" collapsed="false">
      <c r="D296" s="223"/>
      <c r="E296" s="212" t="s">
        <v>580</v>
      </c>
    </row>
    <row r="297" customFormat="false" ht="15" hidden="false" customHeight="true" outlineLevel="0" collapsed="false">
      <c r="B297" s="221"/>
      <c r="D297" s="224" t="s">
        <v>581</v>
      </c>
      <c r="E297" s="224"/>
      <c r="F297" s="224"/>
      <c r="G297" s="224"/>
      <c r="H297" s="224"/>
      <c r="I297" s="224"/>
      <c r="J297" s="224"/>
      <c r="K297" s="224"/>
      <c r="L297" s="224"/>
      <c r="M297" s="224"/>
      <c r="N297" s="224"/>
      <c r="O297" s="224" t="s">
        <v>440</v>
      </c>
      <c r="P297" s="224"/>
      <c r="Q297" s="224"/>
      <c r="R297" s="224"/>
    </row>
    <row r="298" customFormat="false" ht="15" hidden="false" customHeight="true" outlineLevel="0" collapsed="false">
      <c r="D298" s="254" t="s">
        <v>582</v>
      </c>
      <c r="E298" s="254"/>
      <c r="F298" s="254"/>
      <c r="G298" s="254"/>
      <c r="H298" s="254"/>
      <c r="I298" s="254"/>
      <c r="J298" s="254"/>
      <c r="K298" s="254"/>
      <c r="L298" s="254"/>
      <c r="M298" s="254"/>
      <c r="N298" s="254"/>
      <c r="O298" s="236" t="s">
        <v>525</v>
      </c>
      <c r="P298" s="236"/>
      <c r="Q298" s="236"/>
      <c r="R298" s="236"/>
    </row>
    <row r="299" customFormat="false" ht="15" hidden="false" customHeight="true" outlineLevel="0" collapsed="false">
      <c r="D299" s="254" t="s">
        <v>583</v>
      </c>
      <c r="E299" s="254"/>
      <c r="F299" s="254"/>
      <c r="G299" s="254"/>
      <c r="H299" s="254"/>
      <c r="I299" s="254"/>
      <c r="J299" s="254"/>
      <c r="K299" s="254"/>
      <c r="L299" s="254"/>
      <c r="M299" s="254"/>
      <c r="N299" s="254"/>
      <c r="O299" s="236" t="s">
        <v>584</v>
      </c>
      <c r="P299" s="236"/>
      <c r="Q299" s="236"/>
      <c r="R299" s="236"/>
    </row>
    <row r="300" customFormat="false" ht="15" hidden="false" customHeight="true" outlineLevel="0" collapsed="false">
      <c r="D300" s="224" t="s">
        <v>585</v>
      </c>
      <c r="E300" s="224"/>
      <c r="F300" s="224"/>
      <c r="G300" s="224"/>
      <c r="H300" s="224"/>
      <c r="I300" s="254" t="s">
        <v>586</v>
      </c>
      <c r="J300" s="254"/>
      <c r="K300" s="254"/>
      <c r="L300" s="254"/>
      <c r="M300" s="254"/>
      <c r="N300" s="254"/>
      <c r="O300" s="236" t="s">
        <v>584</v>
      </c>
      <c r="P300" s="236"/>
      <c r="Q300" s="236"/>
      <c r="R300" s="236"/>
    </row>
    <row r="301" customFormat="false" ht="15" hidden="false" customHeight="true" outlineLevel="0" collapsed="false">
      <c r="D301" s="224"/>
      <c r="E301" s="224"/>
      <c r="F301" s="224"/>
      <c r="G301" s="224"/>
      <c r="H301" s="224"/>
      <c r="I301" s="254" t="s">
        <v>587</v>
      </c>
      <c r="J301" s="254"/>
      <c r="K301" s="254"/>
      <c r="L301" s="254"/>
      <c r="M301" s="254"/>
      <c r="N301" s="254"/>
      <c r="O301" s="236" t="s">
        <v>530</v>
      </c>
      <c r="P301" s="236"/>
      <c r="Q301" s="236"/>
      <c r="R301" s="236"/>
    </row>
    <row r="302" customFormat="false" ht="13.5" hidden="false" customHeight="false" outlineLevel="0" collapsed="false">
      <c r="B302" s="221" t="s">
        <v>308</v>
      </c>
      <c r="C302" s="212" t="s">
        <v>588</v>
      </c>
    </row>
    <row r="303" customFormat="false" ht="13.5" hidden="false" customHeight="false" outlineLevel="0" collapsed="false">
      <c r="B303" s="221"/>
      <c r="H303" s="212" t="s">
        <v>589</v>
      </c>
    </row>
    <row r="304" customFormat="false" ht="13.5" hidden="false" customHeight="false" outlineLevel="0" collapsed="false">
      <c r="B304" s="221" t="s">
        <v>308</v>
      </c>
      <c r="C304" s="212" t="s">
        <v>590</v>
      </c>
    </row>
    <row r="305" customFormat="false" ht="13.5" hidden="false" customHeight="false" outlineLevel="0" collapsed="false">
      <c r="B305" s="221" t="s">
        <v>308</v>
      </c>
      <c r="C305" s="212" t="s">
        <v>591</v>
      </c>
    </row>
    <row r="306" customFormat="false" ht="13.5" hidden="false" customHeight="false" outlineLevel="0" collapsed="false">
      <c r="B306" s="221"/>
      <c r="G306" s="212" t="s">
        <v>592</v>
      </c>
    </row>
    <row r="307" customFormat="false" ht="13.5" hidden="false" customHeight="false" outlineLevel="0" collapsed="false">
      <c r="B307" s="221"/>
      <c r="G307" s="212" t="s">
        <v>593</v>
      </c>
    </row>
    <row r="308" customFormat="false" ht="13.5" hidden="false" customHeight="false" outlineLevel="0" collapsed="false">
      <c r="B308" s="223" t="s">
        <v>594</v>
      </c>
    </row>
    <row r="309" customFormat="false" ht="13.5" hidden="false" customHeight="false" outlineLevel="0" collapsed="false">
      <c r="B309" s="223"/>
      <c r="C309" s="212" t="s">
        <v>595</v>
      </c>
    </row>
    <row r="310" customFormat="false" ht="13.5" hidden="false" customHeight="false" outlineLevel="0" collapsed="false">
      <c r="B310" s="212" t="s">
        <v>596</v>
      </c>
    </row>
    <row r="311" customFormat="false" ht="13.5" hidden="false" customHeight="false" outlineLevel="0" collapsed="false">
      <c r="B311" s="212" t="s">
        <v>597</v>
      </c>
    </row>
    <row r="312" customFormat="false" ht="13.5" hidden="false" customHeight="false" outlineLevel="0" collapsed="false">
      <c r="C312" s="212" t="s">
        <v>598</v>
      </c>
    </row>
    <row r="313" customFormat="false" ht="13.5" hidden="false" customHeight="false" outlineLevel="0" collapsed="false">
      <c r="C313" s="212" t="s">
        <v>599</v>
      </c>
    </row>
    <row r="314" customFormat="false" ht="13.5" hidden="false" customHeight="false" outlineLevel="0" collapsed="false">
      <c r="C314" s="212" t="s">
        <v>600</v>
      </c>
    </row>
    <row r="316" customFormat="false" ht="13.5" hidden="false" customHeight="false" outlineLevel="0" collapsed="false">
      <c r="A316" s="223" t="s">
        <v>601</v>
      </c>
    </row>
    <row r="317" customFormat="false" ht="13.5" hidden="false" customHeight="false" outlineLevel="0" collapsed="false">
      <c r="B317" s="212" t="s">
        <v>602</v>
      </c>
    </row>
    <row r="318" customFormat="false" ht="15" hidden="false" customHeight="true" outlineLevel="0" collapsed="false">
      <c r="C318" s="224" t="s">
        <v>518</v>
      </c>
      <c r="D318" s="224"/>
      <c r="E318" s="224"/>
      <c r="F318" s="224"/>
      <c r="G318" s="224"/>
      <c r="H318" s="224"/>
      <c r="I318" s="224"/>
      <c r="J318" s="224"/>
      <c r="K318" s="224"/>
      <c r="L318" s="224"/>
      <c r="M318" s="224"/>
      <c r="N318" s="224" t="s">
        <v>440</v>
      </c>
      <c r="O318" s="224"/>
      <c r="P318" s="224"/>
      <c r="Q318" s="224"/>
    </row>
    <row r="319" customFormat="false" ht="15" hidden="false" customHeight="true" outlineLevel="0" collapsed="false">
      <c r="C319" s="254" t="s">
        <v>603</v>
      </c>
      <c r="D319" s="254"/>
      <c r="E319" s="254"/>
      <c r="F319" s="254"/>
      <c r="G319" s="254"/>
      <c r="H319" s="254"/>
      <c r="I319" s="254"/>
      <c r="J319" s="254"/>
      <c r="K319" s="254"/>
      <c r="L319" s="254"/>
      <c r="M319" s="254"/>
      <c r="N319" s="255" t="s">
        <v>604</v>
      </c>
      <c r="O319" s="255"/>
      <c r="P319" s="255"/>
      <c r="Q319" s="255"/>
    </row>
    <row r="320" customFormat="false" ht="15" hidden="false" customHeight="true" outlineLevel="0" collapsed="false">
      <c r="C320" s="254" t="s">
        <v>605</v>
      </c>
      <c r="D320" s="254"/>
      <c r="E320" s="254"/>
      <c r="F320" s="254"/>
      <c r="G320" s="254"/>
      <c r="H320" s="254"/>
      <c r="I320" s="254"/>
      <c r="J320" s="254"/>
      <c r="K320" s="254"/>
      <c r="L320" s="254"/>
      <c r="M320" s="254"/>
      <c r="N320" s="255" t="s">
        <v>606</v>
      </c>
      <c r="O320" s="255"/>
      <c r="P320" s="255"/>
      <c r="Q320" s="255"/>
    </row>
    <row r="321" customFormat="false" ht="15" hidden="false" customHeight="true" outlineLevel="0" collapsed="false">
      <c r="C321" s="254" t="s">
        <v>607</v>
      </c>
      <c r="D321" s="254"/>
      <c r="E321" s="254"/>
      <c r="F321" s="254"/>
      <c r="G321" s="254"/>
      <c r="H321" s="254"/>
      <c r="I321" s="254"/>
      <c r="J321" s="254"/>
      <c r="K321" s="254"/>
      <c r="L321" s="254"/>
      <c r="M321" s="254"/>
      <c r="N321" s="255" t="s">
        <v>608</v>
      </c>
      <c r="O321" s="255"/>
      <c r="P321" s="255"/>
      <c r="Q321" s="255"/>
    </row>
    <row r="322" customFormat="false" ht="15" hidden="false" customHeight="true" outlineLevel="0" collapsed="false">
      <c r="C322" s="254" t="s">
        <v>609</v>
      </c>
      <c r="D322" s="254"/>
      <c r="E322" s="254"/>
      <c r="F322" s="254"/>
      <c r="G322" s="254"/>
      <c r="H322" s="254"/>
      <c r="I322" s="254"/>
      <c r="J322" s="254"/>
      <c r="K322" s="254"/>
      <c r="L322" s="254"/>
      <c r="M322" s="254"/>
      <c r="N322" s="255" t="s">
        <v>610</v>
      </c>
      <c r="O322" s="255"/>
      <c r="P322" s="255"/>
      <c r="Q322" s="255"/>
    </row>
    <row r="324" customFormat="false" ht="13.5" hidden="false" customHeight="false" outlineLevel="0" collapsed="false">
      <c r="A324" s="223" t="s">
        <v>611</v>
      </c>
    </row>
    <row r="325" customFormat="false" ht="13.5" hidden="false" customHeight="false" outlineLevel="0" collapsed="false">
      <c r="B325" s="212" t="s">
        <v>612</v>
      </c>
    </row>
    <row r="326" customFormat="false" ht="13.5" hidden="false" customHeight="false" outlineLevel="0" collapsed="false">
      <c r="B326" s="221" t="s">
        <v>308</v>
      </c>
      <c r="C326" s="212" t="s">
        <v>613</v>
      </c>
    </row>
    <row r="327" customFormat="false" ht="13.5" hidden="false" customHeight="false" outlineLevel="0" collapsed="false">
      <c r="C327" s="212" t="s">
        <v>614</v>
      </c>
    </row>
    <row r="328" customFormat="false" ht="13.5" hidden="false" customHeight="false" outlineLevel="0" collapsed="false">
      <c r="B328" s="221" t="s">
        <v>308</v>
      </c>
      <c r="C328" s="212" t="s">
        <v>615</v>
      </c>
    </row>
    <row r="329" customFormat="false" ht="13.5" hidden="false" customHeight="false" outlineLevel="0" collapsed="false">
      <c r="C329" s="212" t="s">
        <v>313</v>
      </c>
      <c r="D329" s="212" t="s">
        <v>616</v>
      </c>
    </row>
    <row r="330" customFormat="false" ht="13.5" hidden="false" customHeight="false" outlineLevel="0" collapsed="false">
      <c r="D330" s="212" t="s">
        <v>617</v>
      </c>
    </row>
    <row r="331" customFormat="false" ht="13.5" hidden="false" customHeight="false" outlineLevel="0" collapsed="false">
      <c r="D331" s="212" t="s">
        <v>618</v>
      </c>
    </row>
    <row r="333" customFormat="false" ht="13.5" hidden="false" customHeight="false" outlineLevel="0" collapsed="false">
      <c r="A333" s="223" t="s">
        <v>619</v>
      </c>
    </row>
    <row r="334" customFormat="false" ht="13.5" hidden="false" customHeight="false" outlineLevel="0" collapsed="false">
      <c r="B334" s="212" t="s">
        <v>620</v>
      </c>
    </row>
    <row r="335" customFormat="false" ht="13.5" hidden="false" customHeight="false" outlineLevel="0" collapsed="false">
      <c r="B335" s="221" t="s">
        <v>308</v>
      </c>
      <c r="C335" s="212" t="s">
        <v>167</v>
      </c>
    </row>
    <row r="336" customFormat="false" ht="13.5" hidden="false" customHeight="false" outlineLevel="0" collapsed="false">
      <c r="C336" s="212" t="s">
        <v>621</v>
      </c>
    </row>
    <row r="337" customFormat="false" ht="13.5" hidden="false" customHeight="false" outlineLevel="0" collapsed="false">
      <c r="C337" s="212" t="s">
        <v>622</v>
      </c>
    </row>
    <row r="338" customFormat="false" ht="13.5" hidden="false" customHeight="false" outlineLevel="0" collapsed="false">
      <c r="C338" s="212" t="s">
        <v>313</v>
      </c>
      <c r="D338" s="212" t="s">
        <v>623</v>
      </c>
    </row>
    <row r="339" customFormat="false" ht="13.5" hidden="false" customHeight="false" outlineLevel="0" collapsed="false">
      <c r="D339" s="212" t="s">
        <v>624</v>
      </c>
    </row>
    <row r="340" customFormat="false" ht="13.5" hidden="false" customHeight="false" outlineLevel="0" collapsed="false">
      <c r="D340" s="212" t="s">
        <v>625</v>
      </c>
    </row>
    <row r="341" customFormat="false" ht="13.5" hidden="false" customHeight="false" outlineLevel="0" collapsed="false">
      <c r="B341" s="221" t="s">
        <v>308</v>
      </c>
      <c r="C341" s="212" t="s">
        <v>626</v>
      </c>
    </row>
    <row r="342" customFormat="false" ht="13.5" hidden="false" customHeight="false" outlineLevel="0" collapsed="false">
      <c r="C342" s="212" t="s">
        <v>627</v>
      </c>
    </row>
    <row r="343" customFormat="false" ht="13.5" hidden="false" customHeight="false" outlineLevel="0" collapsed="false">
      <c r="C343" s="212" t="s">
        <v>628</v>
      </c>
    </row>
    <row r="344" customFormat="false" ht="13.5" hidden="false" customHeight="false" outlineLevel="0" collapsed="false">
      <c r="C344" s="212" t="s">
        <v>313</v>
      </c>
      <c r="D344" s="212" t="s">
        <v>440</v>
      </c>
    </row>
    <row r="345" customFormat="false" ht="13.5" hidden="false" customHeight="false" outlineLevel="0" collapsed="false">
      <c r="D345" s="212" t="s">
        <v>629</v>
      </c>
    </row>
    <row r="346" customFormat="false" ht="14.25" hidden="false" customHeight="false" outlineLevel="0" collapsed="false">
      <c r="A346" s="222" t="s">
        <v>630</v>
      </c>
    </row>
    <row r="347" customFormat="false" ht="14.25" hidden="false" customHeight="false" outlineLevel="0" collapsed="false">
      <c r="A347" s="222" t="s">
        <v>631</v>
      </c>
    </row>
    <row r="348" customFormat="false" ht="13.5" hidden="false" customHeight="false" outlineLevel="0" collapsed="false">
      <c r="B348" s="212" t="s">
        <v>632</v>
      </c>
    </row>
    <row r="349" customFormat="false" ht="13.5" hidden="false" customHeight="false" outlineLevel="0" collapsed="false">
      <c r="B349" s="212" t="s">
        <v>633</v>
      </c>
    </row>
    <row r="350" customFormat="false" ht="13.5" hidden="false" customHeight="true" outlineLevel="0" collapsed="false">
      <c r="B350" s="212" t="s">
        <v>634</v>
      </c>
    </row>
    <row r="351" customFormat="false" ht="13.5" hidden="false" customHeight="false" outlineLevel="0" collapsed="false">
      <c r="B351" s="212" t="s">
        <v>635</v>
      </c>
    </row>
    <row r="352" customFormat="false" ht="13.5" hidden="false" customHeight="false" outlineLevel="0" collapsed="false">
      <c r="B352" s="212" t="s">
        <v>636</v>
      </c>
    </row>
    <row r="355" customFormat="false" ht="13.5" hidden="false" customHeight="false" outlineLevel="0" collapsed="false">
      <c r="A355" s="256" t="s">
        <v>637</v>
      </c>
    </row>
    <row r="356" customFormat="false" ht="13.5" hidden="false" customHeight="false" outlineLevel="0" collapsed="false">
      <c r="B356" s="212" t="s">
        <v>638</v>
      </c>
    </row>
    <row r="357" customFormat="false" ht="13.5" hidden="false" customHeight="false" outlineLevel="0" collapsed="false">
      <c r="B357" s="212" t="s">
        <v>639</v>
      </c>
    </row>
    <row r="358" customFormat="false" ht="13.5" hidden="false" customHeight="false" outlineLevel="0" collapsed="false">
      <c r="B358" s="212" t="s">
        <v>640</v>
      </c>
    </row>
    <row r="359" customFormat="false" ht="13.5" hidden="false" customHeight="false" outlineLevel="0" collapsed="false">
      <c r="B359" s="212" t="s">
        <v>641</v>
      </c>
    </row>
    <row r="360" customFormat="false" ht="13.5" hidden="false" customHeight="false" outlineLevel="0" collapsed="false">
      <c r="C360" s="212" t="s">
        <v>642</v>
      </c>
    </row>
    <row r="361" customFormat="false" ht="13.5" hidden="false" customHeight="false" outlineLevel="0" collapsed="false">
      <c r="C361" s="212" t="s">
        <v>643</v>
      </c>
    </row>
    <row r="362" customFormat="false" ht="13.5" hidden="false" customHeight="false" outlineLevel="0" collapsed="false">
      <c r="C362" s="212" t="s">
        <v>644</v>
      </c>
    </row>
    <row r="363" customFormat="false" ht="13.5" hidden="false" customHeight="false" outlineLevel="0" collapsed="false">
      <c r="C363" s="212" t="s">
        <v>645</v>
      </c>
    </row>
  </sheetData>
  <mergeCells count="184">
    <mergeCell ref="C86:N86"/>
    <mergeCell ref="O86:AI86"/>
    <mergeCell ref="C87:N87"/>
    <mergeCell ref="O87:AH87"/>
    <mergeCell ref="C88:N88"/>
    <mergeCell ref="O88:AH88"/>
    <mergeCell ref="C89:N89"/>
    <mergeCell ref="O89:AH89"/>
    <mergeCell ref="C90:N90"/>
    <mergeCell ref="O90:AH90"/>
    <mergeCell ref="C91:N91"/>
    <mergeCell ref="O91:AH91"/>
    <mergeCell ref="C92:N92"/>
    <mergeCell ref="O92:AH92"/>
    <mergeCell ref="C93:N93"/>
    <mergeCell ref="O93:AH93"/>
    <mergeCell ref="C94:N94"/>
    <mergeCell ref="O94:AH94"/>
    <mergeCell ref="C95:N95"/>
    <mergeCell ref="O95:AH95"/>
    <mergeCell ref="C96:N96"/>
    <mergeCell ref="O96:AH96"/>
    <mergeCell ref="C97:N97"/>
    <mergeCell ref="O97:AH97"/>
    <mergeCell ref="B113:AI113"/>
    <mergeCell ref="B114:H115"/>
    <mergeCell ref="I114:AI114"/>
    <mergeCell ref="I115:Q115"/>
    <mergeCell ref="R115:Z115"/>
    <mergeCell ref="AA115:AI115"/>
    <mergeCell ref="B116:H116"/>
    <mergeCell ref="I116:Q116"/>
    <mergeCell ref="R116:Z116"/>
    <mergeCell ref="AA116:AI116"/>
    <mergeCell ref="B117:H117"/>
    <mergeCell ref="I117:Q117"/>
    <mergeCell ref="R117:Z117"/>
    <mergeCell ref="AA117:AI117"/>
    <mergeCell ref="B118:H118"/>
    <mergeCell ref="I118:Q118"/>
    <mergeCell ref="R118:Z118"/>
    <mergeCell ref="AA118:AI118"/>
    <mergeCell ref="B119:H119"/>
    <mergeCell ref="I119:Q119"/>
    <mergeCell ref="R119:Z119"/>
    <mergeCell ref="AA119:AI119"/>
    <mergeCell ref="B120:H120"/>
    <mergeCell ref="I120:Q120"/>
    <mergeCell ref="R120:Z120"/>
    <mergeCell ref="AA120:AI120"/>
    <mergeCell ref="B121:AI121"/>
    <mergeCell ref="B122:H123"/>
    <mergeCell ref="I122:AI122"/>
    <mergeCell ref="I123:Q123"/>
    <mergeCell ref="R123:Z123"/>
    <mergeCell ref="AA123:AI123"/>
    <mergeCell ref="B124:H124"/>
    <mergeCell ref="I124:Q124"/>
    <mergeCell ref="R124:Z124"/>
    <mergeCell ref="AA124:AI124"/>
    <mergeCell ref="B125:H125"/>
    <mergeCell ref="I125:Q125"/>
    <mergeCell ref="R125:Z125"/>
    <mergeCell ref="AA125:AI125"/>
    <mergeCell ref="B126:H126"/>
    <mergeCell ref="I126:Q126"/>
    <mergeCell ref="R126:Z126"/>
    <mergeCell ref="AA126:AI126"/>
    <mergeCell ref="B127:H127"/>
    <mergeCell ref="I127:Q127"/>
    <mergeCell ref="R127:Z127"/>
    <mergeCell ref="AA127:AI127"/>
    <mergeCell ref="B128:H128"/>
    <mergeCell ref="I128:Q128"/>
    <mergeCell ref="R128:Z128"/>
    <mergeCell ref="AA128:AI128"/>
    <mergeCell ref="C182:M182"/>
    <mergeCell ref="N182:X182"/>
    <mergeCell ref="C183:M183"/>
    <mergeCell ref="N183:W183"/>
    <mergeCell ref="C184:M184"/>
    <mergeCell ref="N184:W184"/>
    <mergeCell ref="C185:M185"/>
    <mergeCell ref="N185:W185"/>
    <mergeCell ref="C186:M186"/>
    <mergeCell ref="N186:W186"/>
    <mergeCell ref="C188:M188"/>
    <mergeCell ref="N188:X188"/>
    <mergeCell ref="C189:M189"/>
    <mergeCell ref="N189:W189"/>
    <mergeCell ref="C190:M190"/>
    <mergeCell ref="N190:W190"/>
    <mergeCell ref="C191:M191"/>
    <mergeCell ref="N191:W191"/>
    <mergeCell ref="C192:M192"/>
    <mergeCell ref="N192:W192"/>
    <mergeCell ref="C203:Q203"/>
    <mergeCell ref="R203:AF203"/>
    <mergeCell ref="C204:J204"/>
    <mergeCell ref="K204:Q204"/>
    <mergeCell ref="R204:Y204"/>
    <mergeCell ref="Z204:AF204"/>
    <mergeCell ref="C205:J205"/>
    <mergeCell ref="K205:P205"/>
    <mergeCell ref="R205:Y205"/>
    <mergeCell ref="Z205:AE205"/>
    <mergeCell ref="C206:J206"/>
    <mergeCell ref="K206:P206"/>
    <mergeCell ref="R206:Y206"/>
    <mergeCell ref="Z206:AE206"/>
    <mergeCell ref="R207:Y207"/>
    <mergeCell ref="Z207:AE207"/>
    <mergeCell ref="B259:K260"/>
    <mergeCell ref="L259:AF259"/>
    <mergeCell ref="AG259:AI260"/>
    <mergeCell ref="L260:P260"/>
    <mergeCell ref="Q260:X260"/>
    <mergeCell ref="Y260:AF260"/>
    <mergeCell ref="B261:B271"/>
    <mergeCell ref="C261:K261"/>
    <mergeCell ref="L261:P261"/>
    <mergeCell ref="Q261:X261"/>
    <mergeCell ref="Y261:AF261"/>
    <mergeCell ref="AG261:AI262"/>
    <mergeCell ref="D262:K262"/>
    <mergeCell ref="L262:P262"/>
    <mergeCell ref="Q262:X262"/>
    <mergeCell ref="Y262:AF262"/>
    <mergeCell ref="C263:K263"/>
    <mergeCell ref="L263:P263"/>
    <mergeCell ref="Q263:X263"/>
    <mergeCell ref="Y263:AF263"/>
    <mergeCell ref="AG263:AI271"/>
    <mergeCell ref="C264:K264"/>
    <mergeCell ref="L264:P264"/>
    <mergeCell ref="Q264:X264"/>
    <mergeCell ref="Y264:AF264"/>
    <mergeCell ref="C265:K265"/>
    <mergeCell ref="L265:P265"/>
    <mergeCell ref="Q265:X265"/>
    <mergeCell ref="Y265:AF265"/>
    <mergeCell ref="C266:K266"/>
    <mergeCell ref="L266:P266"/>
    <mergeCell ref="Q266:X266"/>
    <mergeCell ref="Y266:AF266"/>
    <mergeCell ref="C267:K267"/>
    <mergeCell ref="L267:P267"/>
    <mergeCell ref="Q267:X267"/>
    <mergeCell ref="Y267:AF267"/>
    <mergeCell ref="C268:K268"/>
    <mergeCell ref="L268:P268"/>
    <mergeCell ref="Q268:X268"/>
    <mergeCell ref="Y268:AF268"/>
    <mergeCell ref="C269:K269"/>
    <mergeCell ref="L269:P269"/>
    <mergeCell ref="Q269:X269"/>
    <mergeCell ref="Y269:AF269"/>
    <mergeCell ref="C270:K270"/>
    <mergeCell ref="L270:P270"/>
    <mergeCell ref="Q270:X270"/>
    <mergeCell ref="Y270:AF270"/>
    <mergeCell ref="C271:K271"/>
    <mergeCell ref="L271:AF271"/>
    <mergeCell ref="D297:N297"/>
    <mergeCell ref="O297:R297"/>
    <mergeCell ref="D298:N298"/>
    <mergeCell ref="O298:R298"/>
    <mergeCell ref="D299:N299"/>
    <mergeCell ref="O299:R299"/>
    <mergeCell ref="D300:H301"/>
    <mergeCell ref="I300:N300"/>
    <mergeCell ref="O300:R300"/>
    <mergeCell ref="I301:N301"/>
    <mergeCell ref="O301:R301"/>
    <mergeCell ref="C318:M318"/>
    <mergeCell ref="N318:Q318"/>
    <mergeCell ref="C319:M319"/>
    <mergeCell ref="N319:Q319"/>
    <mergeCell ref="C320:M320"/>
    <mergeCell ref="N320:Q320"/>
    <mergeCell ref="C321:M321"/>
    <mergeCell ref="N321:Q321"/>
    <mergeCell ref="C322:M322"/>
    <mergeCell ref="N322:Q322"/>
  </mergeCells>
  <printOptions headings="false" gridLines="false" gridLinesSet="true" horizontalCentered="false" verticalCentered="false"/>
  <pageMargins left="0.39375" right="0.39375" top="0.240972222222222" bottom="0.39375" header="0.118055555555556" footer="0.511811023622047"/>
  <pageSetup paperSize="9" scale="100" fitToWidth="1" fitToHeight="1" pageOrder="downThenOver" orientation="portrait" blackAndWhite="false" draft="false" cellComments="none" horizontalDpi="300" verticalDpi="300" copies="1"/>
  <headerFooter differentFirst="true" differentOddEven="false">
    <oddHeader>&amp;L&amp;"BIZ UDPゴシック,標準"◎　申告書のかき方</oddHeader>
    <oddFooter/>
    <firstHeader/>
    <firstFooter/>
  </headerFooter>
  <rowBreaks count="5" manualBreakCount="5">
    <brk id="50" man="true" max="16383" min="0"/>
    <brk id="155" man="true" max="16383" min="0"/>
    <brk id="209" man="true" max="16383" min="0"/>
    <brk id="255" man="true" max="16383" min="0"/>
    <brk id="345"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LibreOffice/7.2.7.2$Windows_X86_64 LibreOffice_project/8d71d29d553c0f7dcbfa38fbfda25ee34cce99a2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2021-12-23T00:52:52Z</dcterms:created>
  <dc:creator>富津市</dc:creator>
  <dc:description/>
  <dc:language>ja-JP</dc:language>
  <cp:lastModifiedBy/>
  <cp:lastPrinted>2022-12-19T07:07:30Z</cp:lastPrinted>
  <dcterms:modified xsi:type="dcterms:W3CDTF">2024-12-18T15:48:31Z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